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,14" sheetId="1" r:id="rId1"/>
    <sheet name="43,20,25" sheetId="2" r:id="rId2"/>
    <sheet name="свод" sheetId="3" r:id="rId3"/>
  </sheets>
  <calcPr calcId="124519"/>
</workbook>
</file>

<file path=xl/calcChain.xml><?xml version="1.0" encoding="utf-8"?>
<calcChain xmlns="http://schemas.openxmlformats.org/spreadsheetml/2006/main">
  <c r="E14" i="3"/>
  <c r="E13"/>
  <c r="D13"/>
  <c r="F12"/>
  <c r="E12"/>
  <c r="D12"/>
  <c r="B12"/>
  <c r="F11"/>
  <c r="F10"/>
  <c r="E11"/>
  <c r="E10"/>
  <c r="D11"/>
  <c r="D10"/>
  <c r="B11"/>
  <c r="B10"/>
  <c r="F33" i="2"/>
  <c r="H32"/>
  <c r="F32"/>
  <c r="H30"/>
  <c r="F30"/>
  <c r="F18"/>
  <c r="H18" s="1"/>
  <c r="F5" i="3"/>
  <c r="B5"/>
  <c r="E5"/>
  <c r="D5"/>
  <c r="F14" i="1"/>
  <c r="H14" s="1"/>
  <c r="F6" i="3"/>
  <c r="F4"/>
  <c r="F3"/>
  <c r="E6"/>
  <c r="E4"/>
  <c r="E3"/>
  <c r="E7" s="1"/>
  <c r="D6"/>
  <c r="D4"/>
  <c r="D3"/>
  <c r="B6"/>
  <c r="B4"/>
  <c r="B3"/>
  <c r="F9" i="2"/>
  <c r="F21"/>
  <c r="F15" i="1"/>
  <c r="D33" i="2"/>
  <c r="D32"/>
  <c r="D30"/>
  <c r="H20"/>
  <c r="F20"/>
  <c r="D21"/>
  <c r="D20"/>
  <c r="D18"/>
  <c r="F8"/>
  <c r="F5"/>
  <c r="D8"/>
  <c r="D5"/>
  <c r="H8" i="1"/>
  <c r="F8"/>
  <c r="D23"/>
  <c r="D21"/>
  <c r="D24" s="1"/>
  <c r="D15"/>
  <c r="D14"/>
  <c r="D8"/>
  <c r="F7" i="3" l="1"/>
  <c r="B7"/>
  <c r="D7"/>
  <c r="D9" i="2"/>
  <c r="H8"/>
  <c r="H5"/>
</calcChain>
</file>

<file path=xl/sharedStrings.xml><?xml version="1.0" encoding="utf-8"?>
<sst xmlns="http://schemas.openxmlformats.org/spreadsheetml/2006/main" count="108" uniqueCount="55">
  <si>
    <t>Материалы (балансовый счет 10)</t>
  </si>
  <si>
    <t>Дебет</t>
  </si>
  <si>
    <t>Кредит</t>
  </si>
  <si>
    <t>Начальное сальдо</t>
  </si>
  <si>
    <t>Сумма</t>
  </si>
  <si>
    <t>За отчетный период</t>
  </si>
  <si>
    <t>Приобретение материалов</t>
  </si>
  <si>
    <t>Израсходовано на управленческие нужды</t>
  </si>
  <si>
    <t>Продано</t>
  </si>
  <si>
    <t>Излишки материалов, выявленные при инвентаризации</t>
  </si>
  <si>
    <t>91-1</t>
  </si>
  <si>
    <t>91-2</t>
  </si>
  <si>
    <t>Оприходованы возвратные материалы</t>
  </si>
  <si>
    <t>Материалы собственного изготовления</t>
  </si>
  <si>
    <t>Списаны материалы в основное производство</t>
  </si>
  <si>
    <t>Переданы материалы в совместную деятельность</t>
  </si>
  <si>
    <t>58-4</t>
  </si>
  <si>
    <t>итого по дебету</t>
  </si>
  <si>
    <t>в т.ч. обороты между группами</t>
  </si>
  <si>
    <t>итого по кредиту</t>
  </si>
  <si>
    <t>в т.ч. оборот между группами</t>
  </si>
  <si>
    <t>конечное сальдо Дт</t>
  </si>
  <si>
    <t>конечное сальдо Кт</t>
  </si>
  <si>
    <t>Резерв под снижение стоимости материалов</t>
  </si>
  <si>
    <t>Восстановлен резерв по материалу А, списанному в производство</t>
  </si>
  <si>
    <t>Образован резерв по материалу В</t>
  </si>
  <si>
    <t xml:space="preserve">Восстановлен резерв по проданному материалу Б </t>
  </si>
  <si>
    <t>нетто-оборот</t>
  </si>
  <si>
    <t>Готовая продукция (балансовый счет 43)</t>
  </si>
  <si>
    <t>Выпуск готовой продукции</t>
  </si>
  <si>
    <t>90-2</t>
  </si>
  <si>
    <t>Основное производство (балансовый счет 20)</t>
  </si>
  <si>
    <t>Сырье и материалы</t>
  </si>
  <si>
    <t>Заработная плата</t>
  </si>
  <si>
    <t>Соцотчисления на заработную плату</t>
  </si>
  <si>
    <t>Цеховые расходы</t>
  </si>
  <si>
    <t>Продажа готовой продукции</t>
  </si>
  <si>
    <t>Списаны затраты на выпуск готовой продукции</t>
  </si>
  <si>
    <t>Общепроизводственные расходы (балансовый счет 25)</t>
  </si>
  <si>
    <t>Списаны материалы на цеховые нужды</t>
  </si>
  <si>
    <t>Материалы</t>
  </si>
  <si>
    <t>Заработная плата администрации цеха</t>
  </si>
  <si>
    <t>Амортизация основных средств</t>
  </si>
  <si>
    <t>02</t>
  </si>
  <si>
    <t>Списаны цеховые расходы</t>
  </si>
  <si>
    <t>конечное сальдо</t>
  </si>
  <si>
    <t>балансовый счет</t>
  </si>
  <si>
    <t>начальное сальдо</t>
  </si>
  <si>
    <t>обороты за период</t>
  </si>
  <si>
    <t>Дт</t>
  </si>
  <si>
    <t>Кт</t>
  </si>
  <si>
    <t>итого</t>
  </si>
  <si>
    <t>Для заполнения строки "Незавершенное производство":</t>
  </si>
  <si>
    <t>Итого</t>
  </si>
  <si>
    <t>в том числе оборот между группами: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</si>
</sst>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rgb="FFFF33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0" xfId="0" applyFont="1" applyAlignment="1"/>
    <xf numFmtId="0" fontId="1" fillId="2" borderId="0" xfId="0" applyFont="1" applyFill="1" applyAlignment="1">
      <alignment wrapText="1"/>
    </xf>
    <xf numFmtId="3" fontId="0" fillId="2" borderId="0" xfId="0" applyNumberFormat="1" applyFill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/>
    <xf numFmtId="3" fontId="8" fillId="0" borderId="0" xfId="0" applyNumberFormat="1" applyFont="1" applyAlignment="1">
      <alignment horizontal="center" wrapText="1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wrapText="1"/>
    </xf>
    <xf numFmtId="3" fontId="0" fillId="4" borderId="0" xfId="0" applyNumberFormat="1" applyFill="1" applyAlignment="1">
      <alignment horizontal="center"/>
    </xf>
    <xf numFmtId="0" fontId="0" fillId="4" borderId="0" xfId="0" applyFill="1"/>
    <xf numFmtId="3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9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0" borderId="0" xfId="0" applyNumberFormat="1" applyFont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9" workbookViewId="0">
      <selection activeCell="I11" sqref="I11"/>
    </sheetView>
  </sheetViews>
  <sheetFormatPr defaultRowHeight="15"/>
  <cols>
    <col min="1" max="1" width="38.28515625" style="1" customWidth="1"/>
    <col min="2" max="2" width="10.42578125" customWidth="1"/>
    <col min="3" max="3" width="11.140625" customWidth="1"/>
    <col min="4" max="4" width="12.42578125" customWidth="1"/>
    <col min="5" max="5" width="19.42578125" style="1" customWidth="1"/>
    <col min="6" max="6" width="9.5703125" bestFit="1" customWidth="1"/>
  </cols>
  <sheetData>
    <row r="1" spans="1:10">
      <c r="A1" s="31" t="s">
        <v>0</v>
      </c>
      <c r="B1" s="32"/>
      <c r="C1" s="32"/>
      <c r="D1" s="32"/>
    </row>
    <row r="2" spans="1:10">
      <c r="A2" s="5" t="s">
        <v>3</v>
      </c>
      <c r="B2" s="3">
        <v>1200000</v>
      </c>
    </row>
    <row r="3" spans="1:10">
      <c r="A3" s="6" t="s">
        <v>5</v>
      </c>
      <c r="B3" s="7" t="s">
        <v>1</v>
      </c>
      <c r="C3" s="7" t="s">
        <v>2</v>
      </c>
      <c r="D3" s="7" t="s">
        <v>4</v>
      </c>
      <c r="E3" s="4"/>
      <c r="F3" s="3"/>
    </row>
    <row r="4" spans="1:10" ht="15" customHeight="1">
      <c r="A4" s="1" t="s">
        <v>6</v>
      </c>
      <c r="B4" s="3">
        <v>10</v>
      </c>
      <c r="C4" s="3">
        <v>60</v>
      </c>
      <c r="D4" s="3">
        <v>2900000</v>
      </c>
      <c r="E4" s="4"/>
      <c r="F4" s="3"/>
    </row>
    <row r="5" spans="1:10" ht="15" customHeight="1">
      <c r="A5" s="1" t="s">
        <v>13</v>
      </c>
      <c r="B5" s="9">
        <v>10</v>
      </c>
      <c r="C5" s="9">
        <v>43</v>
      </c>
      <c r="D5" s="9">
        <v>400000</v>
      </c>
      <c r="E5" s="4"/>
      <c r="F5" s="3"/>
    </row>
    <row r="6" spans="1:10" ht="31.5" customHeight="1">
      <c r="A6" s="1" t="s">
        <v>9</v>
      </c>
      <c r="B6" s="3">
        <v>10</v>
      </c>
      <c r="C6" s="3" t="s">
        <v>10</v>
      </c>
      <c r="D6" s="3">
        <v>30000</v>
      </c>
      <c r="E6" s="4"/>
      <c r="F6" s="3"/>
    </row>
    <row r="7" spans="1:10" ht="18.75" customHeight="1">
      <c r="A7" s="1" t="s">
        <v>12</v>
      </c>
      <c r="B7" s="9">
        <v>10</v>
      </c>
      <c r="C7" s="9">
        <v>20</v>
      </c>
      <c r="D7" s="9">
        <v>20000</v>
      </c>
      <c r="E7" s="4"/>
      <c r="F7" s="3"/>
    </row>
    <row r="8" spans="1:10" ht="27" customHeight="1">
      <c r="A8" s="35" t="s">
        <v>17</v>
      </c>
      <c r="B8" s="36"/>
      <c r="C8" s="36"/>
      <c r="D8" s="11">
        <f>SUM(D4:D7)</f>
        <v>3350000</v>
      </c>
      <c r="E8" s="4" t="s">
        <v>18</v>
      </c>
      <c r="F8" s="12">
        <f>D5+D7</f>
        <v>420000</v>
      </c>
      <c r="G8" s="1" t="s">
        <v>27</v>
      </c>
      <c r="H8" s="15">
        <f>D8-F8</f>
        <v>2930000</v>
      </c>
    </row>
    <row r="9" spans="1:10" s="1" customFormat="1" ht="30">
      <c r="A9" s="1" t="s">
        <v>14</v>
      </c>
      <c r="B9" s="8">
        <v>20</v>
      </c>
      <c r="C9" s="8">
        <v>10</v>
      </c>
      <c r="D9" s="8">
        <v>1800000</v>
      </c>
      <c r="E9" s="4"/>
      <c r="F9" s="4"/>
    </row>
    <row r="10" spans="1:10" s="1" customFormat="1" ht="31.5" customHeight="1">
      <c r="A10" s="1" t="s">
        <v>39</v>
      </c>
      <c r="B10" s="8">
        <v>25</v>
      </c>
      <c r="C10" s="8">
        <v>10</v>
      </c>
      <c r="D10" s="8">
        <v>300000</v>
      </c>
      <c r="E10" s="4"/>
      <c r="F10" s="4"/>
    </row>
    <row r="11" spans="1:10" ht="30">
      <c r="A11" s="1" t="s">
        <v>7</v>
      </c>
      <c r="B11" s="3">
        <v>26</v>
      </c>
      <c r="C11" s="3">
        <v>10</v>
      </c>
      <c r="D11" s="3">
        <v>150000</v>
      </c>
      <c r="E11" s="4"/>
      <c r="F11" s="3"/>
    </row>
    <row r="12" spans="1:10">
      <c r="A12" s="1" t="s">
        <v>8</v>
      </c>
      <c r="B12" s="3" t="s">
        <v>11</v>
      </c>
      <c r="C12" s="3">
        <v>10</v>
      </c>
      <c r="D12" s="3">
        <v>90000</v>
      </c>
      <c r="E12" s="4"/>
      <c r="F12" s="3"/>
    </row>
    <row r="13" spans="1:10" ht="30">
      <c r="A13" s="1" t="s">
        <v>15</v>
      </c>
      <c r="B13" s="2" t="s">
        <v>16</v>
      </c>
      <c r="C13" s="3">
        <v>10</v>
      </c>
      <c r="D13" s="3">
        <v>500000</v>
      </c>
      <c r="E13" s="4"/>
      <c r="F13" s="3"/>
    </row>
    <row r="14" spans="1:10" ht="30">
      <c r="A14" s="27" t="s">
        <v>19</v>
      </c>
      <c r="B14" s="28"/>
      <c r="C14" s="28"/>
      <c r="D14" s="13">
        <f>SUM(D9:D13)</f>
        <v>2840000</v>
      </c>
      <c r="E14" s="4" t="s">
        <v>20</v>
      </c>
      <c r="F14" s="12">
        <f>D9+D10</f>
        <v>2100000</v>
      </c>
      <c r="G14" s="1" t="s">
        <v>27</v>
      </c>
      <c r="H14" s="15">
        <f>D14-F14</f>
        <v>740000</v>
      </c>
    </row>
    <row r="15" spans="1:10">
      <c r="A15" s="29" t="s">
        <v>21</v>
      </c>
      <c r="B15" s="30"/>
      <c r="C15" s="30"/>
      <c r="D15" s="14">
        <f>B2+D8-D14</f>
        <v>1710000</v>
      </c>
      <c r="E15" s="4"/>
      <c r="F15" s="12">
        <f>F8-F14</f>
        <v>-1680000</v>
      </c>
      <c r="G15" s="1"/>
      <c r="H15" s="15"/>
      <c r="J15" s="15"/>
    </row>
    <row r="16" spans="1:10">
      <c r="A16" s="33" t="s">
        <v>23</v>
      </c>
      <c r="B16" s="34"/>
      <c r="C16" s="34"/>
      <c r="D16" s="34"/>
      <c r="E16" s="4"/>
      <c r="F16" s="3"/>
    </row>
    <row r="17" spans="1:6">
      <c r="A17" s="5" t="s">
        <v>3</v>
      </c>
      <c r="B17" s="3"/>
      <c r="C17" s="10">
        <v>115000</v>
      </c>
      <c r="E17" s="4"/>
      <c r="F17" s="3"/>
    </row>
    <row r="18" spans="1:6">
      <c r="A18" s="6" t="s">
        <v>5</v>
      </c>
      <c r="B18" s="7" t="s">
        <v>1</v>
      </c>
      <c r="C18" s="7" t="s">
        <v>2</v>
      </c>
      <c r="D18" s="7" t="s">
        <v>4</v>
      </c>
      <c r="E18" s="4"/>
      <c r="F18" s="3"/>
    </row>
    <row r="19" spans="1:6" ht="30">
      <c r="A19" s="1" t="s">
        <v>24</v>
      </c>
      <c r="B19" s="3">
        <v>14</v>
      </c>
      <c r="C19" s="3" t="s">
        <v>10</v>
      </c>
      <c r="D19" s="3">
        <v>30000</v>
      </c>
      <c r="E19" s="4"/>
      <c r="F19" s="3"/>
    </row>
    <row r="20" spans="1:6" ht="30">
      <c r="A20" s="1" t="s">
        <v>26</v>
      </c>
      <c r="B20" s="3">
        <v>14</v>
      </c>
      <c r="C20" s="3" t="s">
        <v>10</v>
      </c>
      <c r="D20" s="3">
        <v>10000</v>
      </c>
      <c r="E20" s="4"/>
      <c r="F20" s="3"/>
    </row>
    <row r="21" spans="1:6">
      <c r="A21" s="27" t="s">
        <v>17</v>
      </c>
      <c r="B21" s="28"/>
      <c r="C21" s="28"/>
      <c r="D21" s="13">
        <f>SUM(D19:D20)</f>
        <v>40000</v>
      </c>
      <c r="E21" s="4"/>
      <c r="F21" s="3"/>
    </row>
    <row r="22" spans="1:6">
      <c r="A22" s="1" t="s">
        <v>25</v>
      </c>
      <c r="B22" s="3" t="s">
        <v>11</v>
      </c>
      <c r="C22" s="3">
        <v>14</v>
      </c>
      <c r="D22" s="3">
        <v>25000</v>
      </c>
      <c r="E22" s="4"/>
      <c r="F22" s="3"/>
    </row>
    <row r="23" spans="1:6">
      <c r="A23" s="27" t="s">
        <v>19</v>
      </c>
      <c r="B23" s="28"/>
      <c r="C23" s="28"/>
      <c r="D23" s="13">
        <f>D22</f>
        <v>25000</v>
      </c>
      <c r="E23" s="4"/>
      <c r="F23" s="3"/>
    </row>
    <row r="24" spans="1:6">
      <c r="A24" s="29" t="s">
        <v>22</v>
      </c>
      <c r="B24" s="30"/>
      <c r="C24" s="30"/>
      <c r="D24" s="14">
        <f>C17-D21+D23</f>
        <v>100000</v>
      </c>
      <c r="E24" s="4"/>
      <c r="F24" s="3"/>
    </row>
    <row r="25" spans="1:6">
      <c r="B25" s="3"/>
      <c r="C25" s="3"/>
      <c r="D25" s="3"/>
      <c r="E25" s="4"/>
      <c r="F25" s="3"/>
    </row>
    <row r="26" spans="1:6">
      <c r="B26" s="3"/>
      <c r="C26" s="3"/>
      <c r="D26" s="3"/>
      <c r="E26" s="4"/>
      <c r="F26" s="3"/>
    </row>
    <row r="27" spans="1:6">
      <c r="B27" s="3"/>
      <c r="C27" s="3"/>
      <c r="D27" s="3"/>
      <c r="E27" s="4"/>
      <c r="F27" s="3"/>
    </row>
    <row r="28" spans="1:6">
      <c r="B28" s="3"/>
      <c r="C28" s="3"/>
      <c r="D28" s="3"/>
      <c r="E28" s="4"/>
      <c r="F28" s="3"/>
    </row>
    <row r="29" spans="1:6">
      <c r="B29" s="3"/>
      <c r="C29" s="3"/>
      <c r="D29" s="3"/>
      <c r="E29" s="4"/>
      <c r="F29" s="3"/>
    </row>
    <row r="30" spans="1:6">
      <c r="B30" s="3"/>
      <c r="C30" s="3"/>
      <c r="D30" s="3"/>
      <c r="E30" s="4"/>
      <c r="F30" s="3"/>
    </row>
    <row r="31" spans="1:6">
      <c r="B31" s="3"/>
      <c r="C31" s="3"/>
      <c r="D31" s="3"/>
      <c r="E31" s="4"/>
      <c r="F31" s="3"/>
    </row>
    <row r="32" spans="1:6">
      <c r="B32" s="3"/>
      <c r="C32" s="3"/>
      <c r="D32" s="3"/>
      <c r="E32" s="4"/>
      <c r="F32" s="3"/>
    </row>
    <row r="33" spans="2:6">
      <c r="B33" s="3"/>
      <c r="C33" s="3"/>
      <c r="D33" s="3"/>
      <c r="E33" s="4"/>
      <c r="F33" s="3"/>
    </row>
    <row r="34" spans="2:6">
      <c r="B34" s="3"/>
      <c r="C34" s="3"/>
      <c r="D34" s="3"/>
      <c r="E34" s="4"/>
      <c r="F34" s="3"/>
    </row>
    <row r="35" spans="2:6">
      <c r="B35" s="3"/>
      <c r="C35" s="3"/>
      <c r="D35" s="3"/>
      <c r="E35" s="4"/>
      <c r="F35" s="3"/>
    </row>
    <row r="36" spans="2:6">
      <c r="B36" s="3"/>
      <c r="C36" s="3"/>
      <c r="D36" s="3"/>
      <c r="E36" s="4"/>
      <c r="F36" s="3"/>
    </row>
    <row r="37" spans="2:6">
      <c r="B37" s="3"/>
      <c r="C37" s="3"/>
      <c r="D37" s="3"/>
      <c r="E37" s="4"/>
      <c r="F37" s="3"/>
    </row>
    <row r="38" spans="2:6">
      <c r="B38" s="3"/>
      <c r="C38" s="3"/>
      <c r="D38" s="3"/>
      <c r="E38" s="4"/>
      <c r="F38" s="3"/>
    </row>
  </sheetData>
  <mergeCells count="8">
    <mergeCell ref="A23:C23"/>
    <mergeCell ref="A24:C24"/>
    <mergeCell ref="A21:C21"/>
    <mergeCell ref="A1:D1"/>
    <mergeCell ref="A16:D16"/>
    <mergeCell ref="A8:C8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E36" sqref="E36"/>
    </sheetView>
  </sheetViews>
  <sheetFormatPr defaultRowHeight="15"/>
  <cols>
    <col min="1" max="1" width="38.28515625" style="1" customWidth="1"/>
    <col min="2" max="2" width="10.42578125" customWidth="1"/>
    <col min="3" max="3" width="11.140625" customWidth="1"/>
    <col min="4" max="4" width="12.42578125" customWidth="1"/>
    <col min="5" max="5" width="19.42578125" style="1" customWidth="1"/>
    <col min="6" max="6" width="9.85546875" bestFit="1" customWidth="1"/>
    <col min="8" max="8" width="10" customWidth="1"/>
  </cols>
  <sheetData>
    <row r="1" spans="1:10">
      <c r="A1" s="31" t="s">
        <v>28</v>
      </c>
      <c r="B1" s="32"/>
      <c r="C1" s="32"/>
      <c r="D1" s="32"/>
    </row>
    <row r="2" spans="1:10">
      <c r="A2" s="5" t="s">
        <v>3</v>
      </c>
      <c r="B2" s="3">
        <v>950000</v>
      </c>
    </row>
    <row r="3" spans="1:10">
      <c r="A3" s="6" t="s">
        <v>5</v>
      </c>
      <c r="B3" s="7" t="s">
        <v>1</v>
      </c>
      <c r="C3" s="7" t="s">
        <v>2</v>
      </c>
      <c r="D3" s="7" t="s">
        <v>4</v>
      </c>
      <c r="E3" s="4"/>
      <c r="F3" s="3"/>
    </row>
    <row r="4" spans="1:10" ht="15" customHeight="1">
      <c r="A4" s="1" t="s">
        <v>29</v>
      </c>
      <c r="B4" s="12">
        <v>43</v>
      </c>
      <c r="C4" s="12">
        <v>20</v>
      </c>
      <c r="D4" s="12">
        <v>6000000</v>
      </c>
      <c r="E4" s="4"/>
      <c r="F4" s="3"/>
    </row>
    <row r="5" spans="1:10" ht="27" customHeight="1">
      <c r="A5" s="35" t="s">
        <v>17</v>
      </c>
      <c r="B5" s="36"/>
      <c r="C5" s="36"/>
      <c r="D5" s="11">
        <f>SUM(D4:D4)</f>
        <v>6000000</v>
      </c>
      <c r="E5" s="4" t="s">
        <v>18</v>
      </c>
      <c r="F5" s="12">
        <f>D4</f>
        <v>6000000</v>
      </c>
      <c r="G5" s="1" t="s">
        <v>27</v>
      </c>
      <c r="H5" s="15">
        <f>D5-F5</f>
        <v>0</v>
      </c>
    </row>
    <row r="6" spans="1:10" s="1" customFormat="1">
      <c r="A6" s="1" t="s">
        <v>13</v>
      </c>
      <c r="B6" s="9">
        <v>10</v>
      </c>
      <c r="C6" s="9">
        <v>43</v>
      </c>
      <c r="D6" s="9">
        <v>400000</v>
      </c>
      <c r="E6" s="4"/>
      <c r="F6" s="4"/>
    </row>
    <row r="7" spans="1:10" s="1" customFormat="1" ht="31.5" customHeight="1">
      <c r="A7" s="1" t="s">
        <v>36</v>
      </c>
      <c r="B7" s="16" t="s">
        <v>30</v>
      </c>
      <c r="C7" s="16">
        <v>43</v>
      </c>
      <c r="D7" s="16">
        <v>5000000</v>
      </c>
      <c r="E7" s="4"/>
      <c r="F7" s="4"/>
    </row>
    <row r="8" spans="1:10" ht="30">
      <c r="A8" s="27" t="s">
        <v>19</v>
      </c>
      <c r="B8" s="28"/>
      <c r="C8" s="28"/>
      <c r="D8" s="13">
        <f>SUM(D6:D7)</f>
        <v>5400000</v>
      </c>
      <c r="E8" s="4" t="s">
        <v>20</v>
      </c>
      <c r="F8" s="12">
        <f>D6</f>
        <v>400000</v>
      </c>
      <c r="G8" s="1" t="s">
        <v>27</v>
      </c>
      <c r="H8" s="15">
        <f>D8-F8</f>
        <v>5000000</v>
      </c>
    </row>
    <row r="9" spans="1:10">
      <c r="A9" s="29" t="s">
        <v>21</v>
      </c>
      <c r="B9" s="30"/>
      <c r="C9" s="30"/>
      <c r="D9" s="14">
        <f>B2+D5-D8</f>
        <v>1550000</v>
      </c>
      <c r="E9" s="4"/>
      <c r="F9" s="12">
        <f>F5-F8</f>
        <v>5600000</v>
      </c>
      <c r="G9" s="1"/>
      <c r="H9" s="15"/>
      <c r="J9" s="15"/>
    </row>
    <row r="10" spans="1:10">
      <c r="B10" s="3"/>
      <c r="C10" s="3"/>
      <c r="D10" s="3"/>
      <c r="E10" s="4"/>
      <c r="F10" s="3"/>
    </row>
    <row r="11" spans="1:10">
      <c r="A11" s="31" t="s">
        <v>31</v>
      </c>
      <c r="B11" s="32"/>
      <c r="C11" s="32"/>
      <c r="D11" s="32"/>
      <c r="E11" s="4"/>
      <c r="F11" s="3"/>
    </row>
    <row r="12" spans="1:10" s="20" customFormat="1">
      <c r="A12" s="5" t="s">
        <v>3</v>
      </c>
      <c r="B12" s="3">
        <v>600000</v>
      </c>
      <c r="C12" s="17"/>
      <c r="D12" s="17"/>
      <c r="E12" s="18"/>
      <c r="F12" s="19"/>
    </row>
    <row r="13" spans="1:10" s="20" customFormat="1">
      <c r="A13" s="6" t="s">
        <v>5</v>
      </c>
      <c r="B13" s="7" t="s">
        <v>1</v>
      </c>
      <c r="C13" s="7" t="s">
        <v>2</v>
      </c>
      <c r="D13" s="7" t="s">
        <v>4</v>
      </c>
      <c r="E13" s="18"/>
      <c r="F13" s="19"/>
    </row>
    <row r="14" spans="1:10">
      <c r="A14" s="1" t="s">
        <v>32</v>
      </c>
      <c r="B14" s="8">
        <v>20</v>
      </c>
      <c r="C14" s="8">
        <v>10</v>
      </c>
      <c r="D14" s="8">
        <v>1800000</v>
      </c>
      <c r="E14" s="4"/>
      <c r="F14" s="3"/>
    </row>
    <row r="15" spans="1:10">
      <c r="A15" s="1" t="s">
        <v>33</v>
      </c>
      <c r="B15" s="3">
        <v>20</v>
      </c>
      <c r="C15" s="3">
        <v>70</v>
      </c>
      <c r="D15" s="3">
        <v>2000000</v>
      </c>
      <c r="E15" s="4"/>
      <c r="F15" s="3"/>
    </row>
    <row r="16" spans="1:10">
      <c r="A16" s="1" t="s">
        <v>34</v>
      </c>
      <c r="B16" s="3">
        <v>20</v>
      </c>
      <c r="C16" s="3">
        <v>69</v>
      </c>
      <c r="D16" s="3">
        <v>640000</v>
      </c>
      <c r="E16" s="4"/>
      <c r="F16" s="3"/>
    </row>
    <row r="17" spans="1:8">
      <c r="A17" s="1" t="s">
        <v>35</v>
      </c>
      <c r="B17" s="9">
        <v>20</v>
      </c>
      <c r="C17" s="9">
        <v>25</v>
      </c>
      <c r="D17" s="9">
        <v>1760000</v>
      </c>
      <c r="E17" s="4"/>
      <c r="F17" s="3"/>
    </row>
    <row r="18" spans="1:8" ht="30">
      <c r="A18" s="27" t="s">
        <v>17</v>
      </c>
      <c r="B18" s="28"/>
      <c r="C18" s="28"/>
      <c r="D18" s="13">
        <f>SUM(D14:D17)</f>
        <v>6200000</v>
      </c>
      <c r="E18" s="4" t="s">
        <v>20</v>
      </c>
      <c r="F18" s="21">
        <f>D14+D17</f>
        <v>3560000</v>
      </c>
      <c r="G18" s="1" t="s">
        <v>27</v>
      </c>
      <c r="H18" s="15">
        <f>D18-F18</f>
        <v>2640000</v>
      </c>
    </row>
    <row r="19" spans="1:8" ht="30">
      <c r="A19" s="1" t="s">
        <v>37</v>
      </c>
      <c r="B19" s="12">
        <v>43</v>
      </c>
      <c r="C19" s="12">
        <v>20</v>
      </c>
      <c r="D19" s="12">
        <v>6000000</v>
      </c>
      <c r="E19" s="4"/>
      <c r="F19" s="3"/>
    </row>
    <row r="20" spans="1:8" ht="30">
      <c r="A20" s="27" t="s">
        <v>19</v>
      </c>
      <c r="B20" s="37"/>
      <c r="C20" s="37"/>
      <c r="D20" s="13">
        <f>D19</f>
        <v>6000000</v>
      </c>
      <c r="E20" s="4" t="s">
        <v>20</v>
      </c>
      <c r="F20" s="21">
        <f>D19</f>
        <v>6000000</v>
      </c>
      <c r="G20" s="1" t="s">
        <v>27</v>
      </c>
      <c r="H20" s="15">
        <f>D20-F20</f>
        <v>0</v>
      </c>
    </row>
    <row r="21" spans="1:8">
      <c r="A21" s="29" t="s">
        <v>21</v>
      </c>
      <c r="B21" s="30"/>
      <c r="C21" s="30"/>
      <c r="D21" s="14">
        <f>B12+D18-D20</f>
        <v>800000</v>
      </c>
      <c r="E21" s="4"/>
      <c r="F21" s="21">
        <f>F18-F20</f>
        <v>-2440000</v>
      </c>
    </row>
    <row r="22" spans="1:8">
      <c r="B22" s="3"/>
      <c r="C22" s="3"/>
      <c r="D22" s="3"/>
      <c r="E22" s="4"/>
      <c r="F22" s="3"/>
    </row>
    <row r="23" spans="1:8">
      <c r="A23" s="31" t="s">
        <v>38</v>
      </c>
      <c r="B23" s="32"/>
      <c r="C23" s="32"/>
      <c r="D23" s="32"/>
      <c r="E23" s="4"/>
      <c r="F23" s="3"/>
    </row>
    <row r="24" spans="1:8">
      <c r="A24" s="1" t="s">
        <v>3</v>
      </c>
      <c r="B24" s="3">
        <v>0</v>
      </c>
      <c r="C24" s="3"/>
      <c r="D24" s="3"/>
      <c r="E24" s="4"/>
      <c r="F24" s="3"/>
    </row>
    <row r="25" spans="1:8">
      <c r="A25" s="6" t="s">
        <v>5</v>
      </c>
      <c r="B25" s="7" t="s">
        <v>1</v>
      </c>
      <c r="C25" s="7" t="s">
        <v>2</v>
      </c>
      <c r="D25" s="7" t="s">
        <v>4</v>
      </c>
    </row>
    <row r="26" spans="1:8">
      <c r="A26" s="1" t="s">
        <v>40</v>
      </c>
      <c r="B26" s="8">
        <v>25</v>
      </c>
      <c r="C26" s="8">
        <v>10</v>
      </c>
      <c r="D26" s="8">
        <v>300000</v>
      </c>
    </row>
    <row r="27" spans="1:8">
      <c r="A27" s="1" t="s">
        <v>41</v>
      </c>
      <c r="B27" s="2">
        <v>25</v>
      </c>
      <c r="C27" s="2">
        <v>70</v>
      </c>
      <c r="D27" s="3">
        <v>500000</v>
      </c>
    </row>
    <row r="28" spans="1:8">
      <c r="A28" s="1" t="s">
        <v>34</v>
      </c>
      <c r="B28" s="2">
        <v>25</v>
      </c>
      <c r="C28" s="2">
        <v>69</v>
      </c>
      <c r="D28" s="3">
        <v>170000</v>
      </c>
    </row>
    <row r="29" spans="1:8">
      <c r="A29" s="1" t="s">
        <v>42</v>
      </c>
      <c r="B29" s="2">
        <v>25</v>
      </c>
      <c r="C29" s="22" t="s">
        <v>43</v>
      </c>
      <c r="D29" s="3">
        <v>790000</v>
      </c>
    </row>
    <row r="30" spans="1:8" ht="30">
      <c r="A30" s="27" t="s">
        <v>17</v>
      </c>
      <c r="B30" s="28"/>
      <c r="C30" s="28"/>
      <c r="D30" s="13">
        <f>SUM(D26:D29)</f>
        <v>1760000</v>
      </c>
      <c r="E30" s="4" t="s">
        <v>20</v>
      </c>
      <c r="F30" s="23">
        <f>D26</f>
        <v>300000</v>
      </c>
      <c r="G30" s="1" t="s">
        <v>27</v>
      </c>
      <c r="H30" s="15">
        <f>D30-F30</f>
        <v>1460000</v>
      </c>
    </row>
    <row r="31" spans="1:8">
      <c r="A31" s="1" t="s">
        <v>44</v>
      </c>
      <c r="B31" s="9">
        <v>20</v>
      </c>
      <c r="C31" s="9">
        <v>25</v>
      </c>
      <c r="D31" s="9">
        <v>1760000</v>
      </c>
    </row>
    <row r="32" spans="1:8" ht="30">
      <c r="A32" s="27" t="s">
        <v>19</v>
      </c>
      <c r="B32" s="28"/>
      <c r="C32" s="28"/>
      <c r="D32" s="13">
        <f>D31</f>
        <v>1760000</v>
      </c>
      <c r="E32" s="4" t="s">
        <v>20</v>
      </c>
      <c r="F32" s="23">
        <f>D31</f>
        <v>1760000</v>
      </c>
      <c r="G32" s="1" t="s">
        <v>27</v>
      </c>
      <c r="H32" s="15">
        <f>D32-F32</f>
        <v>0</v>
      </c>
    </row>
    <row r="33" spans="1:6">
      <c r="A33" s="29" t="s">
        <v>45</v>
      </c>
      <c r="B33" s="30"/>
      <c r="C33" s="30"/>
      <c r="D33" s="14">
        <f>B24+D30-D32</f>
        <v>0</v>
      </c>
      <c r="F33" s="40">
        <f>F30-F32</f>
        <v>-1460000</v>
      </c>
    </row>
    <row r="34" spans="1:6">
      <c r="B34" s="2"/>
      <c r="C34" s="2"/>
      <c r="D34" s="3"/>
    </row>
    <row r="35" spans="1:6">
      <c r="B35" s="2"/>
      <c r="C35" s="2"/>
      <c r="D35" s="3"/>
    </row>
    <row r="36" spans="1:6">
      <c r="B36" s="2"/>
      <c r="C36" s="2"/>
      <c r="D36" s="3"/>
    </row>
    <row r="37" spans="1:6">
      <c r="B37" s="2"/>
      <c r="C37" s="2"/>
      <c r="D37" s="3"/>
    </row>
    <row r="38" spans="1:6">
      <c r="B38" s="2"/>
      <c r="C38" s="2"/>
      <c r="D38" s="3"/>
    </row>
    <row r="39" spans="1:6">
      <c r="B39" s="2"/>
      <c r="C39" s="2"/>
      <c r="D39" s="3"/>
    </row>
    <row r="40" spans="1:6">
      <c r="B40" s="2"/>
      <c r="C40" s="2"/>
      <c r="D40" s="2"/>
    </row>
  </sheetData>
  <mergeCells count="12">
    <mergeCell ref="A1:D1"/>
    <mergeCell ref="A5:C5"/>
    <mergeCell ref="A8:C8"/>
    <mergeCell ref="A9:C9"/>
    <mergeCell ref="A30:C30"/>
    <mergeCell ref="A32:C32"/>
    <mergeCell ref="A33:C33"/>
    <mergeCell ref="A11:D11"/>
    <mergeCell ref="A18:C18"/>
    <mergeCell ref="A20:C20"/>
    <mergeCell ref="A21:C21"/>
    <mergeCell ref="A23:D2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opLeftCell="A2" workbookViewId="0">
      <selection activeCell="D16" sqref="D16"/>
    </sheetView>
  </sheetViews>
  <sheetFormatPr defaultRowHeight="15"/>
  <cols>
    <col min="1" max="1" width="12.5703125" customWidth="1"/>
    <col min="2" max="7" width="12.7109375" customWidth="1"/>
  </cols>
  <sheetData>
    <row r="1" spans="1:7">
      <c r="A1" s="38" t="s">
        <v>46</v>
      </c>
      <c r="B1" s="39" t="s">
        <v>47</v>
      </c>
      <c r="C1" s="39"/>
      <c r="D1" s="39" t="s">
        <v>48</v>
      </c>
      <c r="E1" s="39"/>
      <c r="F1" s="39" t="s">
        <v>45</v>
      </c>
      <c r="G1" s="39"/>
    </row>
    <row r="2" spans="1:7">
      <c r="A2" s="38"/>
      <c r="B2" s="24" t="s">
        <v>49</v>
      </c>
      <c r="C2" s="24" t="s">
        <v>50</v>
      </c>
      <c r="D2" s="24" t="s">
        <v>49</v>
      </c>
      <c r="E2" s="24" t="s">
        <v>50</v>
      </c>
      <c r="F2" s="24" t="s">
        <v>49</v>
      </c>
      <c r="G2" s="24" t="s">
        <v>50</v>
      </c>
    </row>
    <row r="3" spans="1:7">
      <c r="A3" s="25">
        <v>10</v>
      </c>
      <c r="B3" s="26">
        <f>'10,14'!B2</f>
        <v>1200000</v>
      </c>
      <c r="C3" s="26"/>
      <c r="D3" s="26">
        <f>'10,14'!D8</f>
        <v>3350000</v>
      </c>
      <c r="E3" s="26">
        <f>'10,14'!D14</f>
        <v>2840000</v>
      </c>
      <c r="F3" s="26">
        <f>'10,14'!D15</f>
        <v>1710000</v>
      </c>
      <c r="G3" s="26"/>
    </row>
    <row r="4" spans="1:7">
      <c r="A4" s="25">
        <v>20</v>
      </c>
      <c r="B4" s="26">
        <f>'43,20,25'!B12</f>
        <v>600000</v>
      </c>
      <c r="C4" s="26"/>
      <c r="D4" s="26">
        <f>'43,20,25'!D18</f>
        <v>6200000</v>
      </c>
      <c r="E4" s="26">
        <f>'43,20,25'!D20</f>
        <v>6000000</v>
      </c>
      <c r="F4" s="26">
        <f>'43,20,25'!D21</f>
        <v>800000</v>
      </c>
      <c r="G4" s="26"/>
    </row>
    <row r="5" spans="1:7">
      <c r="A5" s="25">
        <v>25</v>
      </c>
      <c r="B5" s="26">
        <f>'43,20,25'!B24</f>
        <v>0</v>
      </c>
      <c r="C5" s="26"/>
      <c r="D5" s="26">
        <f>'43,20,25'!D30</f>
        <v>1760000</v>
      </c>
      <c r="E5" s="26">
        <f>'43,20,25'!D32</f>
        <v>1760000</v>
      </c>
      <c r="F5" s="26">
        <f>'43,20,25'!D33</f>
        <v>0</v>
      </c>
      <c r="G5" s="26"/>
    </row>
    <row r="6" spans="1:7">
      <c r="A6" s="25">
        <v>43</v>
      </c>
      <c r="B6" s="26">
        <f>'43,20,25'!B2</f>
        <v>950000</v>
      </c>
      <c r="C6" s="26"/>
      <c r="D6" s="26">
        <f>'43,20,25'!D5</f>
        <v>6000000</v>
      </c>
      <c r="E6" s="26">
        <f>'43,20,25'!D8</f>
        <v>5400000</v>
      </c>
      <c r="F6" s="26">
        <f>'43,20,25'!D9</f>
        <v>1550000</v>
      </c>
      <c r="G6" s="26"/>
    </row>
    <row r="7" spans="1:7">
      <c r="A7" s="25" t="s">
        <v>51</v>
      </c>
      <c r="B7" s="26">
        <f>SUM(B3:B6)</f>
        <v>2750000</v>
      </c>
      <c r="C7" s="25"/>
      <c r="D7" s="26">
        <f>SUM(D3:D6)</f>
        <v>17310000</v>
      </c>
      <c r="E7" s="26">
        <f>SUM(E3:E6)</f>
        <v>16000000</v>
      </c>
      <c r="F7" s="26">
        <f>SUM(F3:F6)</f>
        <v>4060000</v>
      </c>
      <c r="G7" s="25"/>
    </row>
    <row r="9" spans="1:7">
      <c r="A9" t="s">
        <v>52</v>
      </c>
      <c r="D9" s="15"/>
      <c r="E9" s="15"/>
    </row>
    <row r="10" spans="1:7">
      <c r="A10" s="25">
        <v>20</v>
      </c>
      <c r="B10" s="26">
        <f>B4</f>
        <v>600000</v>
      </c>
      <c r="C10" s="26"/>
      <c r="D10" s="26">
        <f>D4</f>
        <v>6200000</v>
      </c>
      <c r="E10" s="26">
        <f>E4</f>
        <v>6000000</v>
      </c>
      <c r="F10" s="26">
        <f>F4</f>
        <v>800000</v>
      </c>
      <c r="G10" s="26"/>
    </row>
    <row r="11" spans="1:7">
      <c r="A11" s="25">
        <v>25</v>
      </c>
      <c r="B11" s="26">
        <f>B5</f>
        <v>0</v>
      </c>
      <c r="C11" s="26"/>
      <c r="D11" s="26">
        <f>D5</f>
        <v>1760000</v>
      </c>
      <c r="E11" s="26">
        <f>E5</f>
        <v>1760000</v>
      </c>
      <c r="F11" s="26">
        <f>F5</f>
        <v>0</v>
      </c>
      <c r="G11" s="26"/>
    </row>
    <row r="12" spans="1:7">
      <c r="A12" s="41" t="s">
        <v>53</v>
      </c>
      <c r="B12" s="26">
        <f>SUM(B10:B11)</f>
        <v>600000</v>
      </c>
      <c r="C12" s="25"/>
      <c r="D12" s="26">
        <f>SUM(D10:D11)</f>
        <v>7960000</v>
      </c>
      <c r="E12" s="26">
        <f>SUM(E10:E11)</f>
        <v>7760000</v>
      </c>
      <c r="F12" s="26">
        <f>B12+D12-E12</f>
        <v>800000</v>
      </c>
      <c r="G12" s="25"/>
    </row>
    <row r="13" spans="1:7">
      <c r="A13" t="s">
        <v>54</v>
      </c>
      <c r="D13" s="9">
        <f>'43,20,25'!F18+'43,20,25'!F30</f>
        <v>3860000</v>
      </c>
      <c r="E13" s="9">
        <f>'43,20,25'!F20+'43,20,25'!F32</f>
        <v>7760000</v>
      </c>
    </row>
    <row r="14" spans="1:7">
      <c r="D14" s="42"/>
      <c r="E14" s="9">
        <f>D13-E13</f>
        <v>-3900000</v>
      </c>
    </row>
    <row r="15" spans="1:7">
      <c r="E15" s="15"/>
    </row>
    <row r="16" spans="1:7">
      <c r="D16" s="15"/>
    </row>
  </sheetData>
  <mergeCells count="4">
    <mergeCell ref="A1:A2"/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10,14</vt:lpstr>
      <vt:lpstr>43,20,25</vt:lpstr>
      <vt:lpstr>свод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2011-09-17T05:24:47Z</dcterms:modified>
</cp:coreProperties>
</file>