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тр.10_12" sheetId="4" r:id="rId1"/>
    <sheet name="ОПУ" sheetId="3" r:id="rId2"/>
    <sheet name="2010з" sheetId="2" r:id="rId3"/>
    <sheet name="2010" sheetId="1" r:id="rId4"/>
    <sheet name="2011з" sheetId="6" r:id="rId5"/>
    <sheet name="2011" sheetId="5" r:id="rId6"/>
  </sheets>
  <definedNames>
    <definedName name="_xlnm.Print_Area" localSheetId="0">стр.10_12!$A$1:$FG$14</definedName>
  </definedNames>
  <calcPr calcId="124519"/>
</workbook>
</file>

<file path=xl/calcChain.xml><?xml version="1.0" encoding="utf-8"?>
<calcChain xmlns="http://schemas.openxmlformats.org/spreadsheetml/2006/main">
  <c r="CC14" i="4"/>
  <c r="CC13"/>
  <c r="CC12"/>
  <c r="CC10"/>
  <c r="CC9"/>
  <c r="CC8"/>
  <c r="E5" i="6"/>
  <c r="D5"/>
  <c r="D8" s="1"/>
  <c r="B7" i="3" s="1"/>
  <c r="B5" i="6"/>
  <c r="C5"/>
  <c r="C8" s="1"/>
  <c r="CC6" i="4"/>
  <c r="CC5"/>
  <c r="B18" i="3"/>
  <c r="B17"/>
  <c r="B15"/>
  <c r="B14"/>
  <c r="B4"/>
  <c r="B5" s="1"/>
  <c r="B12"/>
  <c r="F13" i="5"/>
  <c r="C10"/>
  <c r="E12" s="1"/>
  <c r="E13" s="1"/>
  <c r="E3" i="6"/>
  <c r="C7"/>
  <c r="F7"/>
  <c r="F6"/>
  <c r="F3"/>
  <c r="D13" i="5"/>
  <c r="B13"/>
  <c r="D8"/>
  <c r="B8"/>
  <c r="C20" i="3"/>
  <c r="C13"/>
  <c r="C19" s="1"/>
  <c r="C18"/>
  <c r="C17"/>
  <c r="C16"/>
  <c r="C15"/>
  <c r="C14"/>
  <c r="C12"/>
  <c r="DE14" i="4"/>
  <c r="DE12"/>
  <c r="DE10"/>
  <c r="DE9"/>
  <c r="DE8"/>
  <c r="DE7"/>
  <c r="DE6"/>
  <c r="DE5"/>
  <c r="C6" i="3"/>
  <c r="C5"/>
  <c r="C4"/>
  <c r="E5" i="2"/>
  <c r="E8" s="1"/>
  <c r="D5"/>
  <c r="D8" s="1"/>
  <c r="C7" i="3" s="1"/>
  <c r="B5" i="2"/>
  <c r="B8" s="1"/>
  <c r="F7"/>
  <c r="F6"/>
  <c r="F4"/>
  <c r="F3"/>
  <c r="C8"/>
  <c r="C5"/>
  <c r="E8" i="1"/>
  <c r="D8"/>
  <c r="C8"/>
  <c r="B8"/>
  <c r="E7"/>
  <c r="E13"/>
  <c r="D13"/>
  <c r="C13"/>
  <c r="B13"/>
  <c r="E12"/>
  <c r="B8" i="3" l="1"/>
  <c r="C13" i="5"/>
  <c r="E8" i="6"/>
  <c r="B6" i="3" s="1"/>
  <c r="F5" i="6"/>
  <c r="F4"/>
  <c r="B8"/>
  <c r="C5" i="5" s="1"/>
  <c r="C8" i="3"/>
  <c r="F5" i="2"/>
  <c r="F8" s="1"/>
  <c r="E7" i="5" l="1"/>
  <c r="E8" s="1"/>
  <c r="F8" s="1"/>
  <c r="B13" i="3" s="1"/>
  <c r="C8" i="5"/>
  <c r="CC7" i="4"/>
  <c r="B16" i="3"/>
  <c r="F8" i="6"/>
  <c r="B19" i="3" l="1"/>
  <c r="B20" s="1"/>
</calcChain>
</file>

<file path=xl/sharedStrings.xml><?xml version="1.0" encoding="utf-8"?>
<sst xmlns="http://schemas.openxmlformats.org/spreadsheetml/2006/main" count="102" uniqueCount="60">
  <si>
    <t>Наименование показателя</t>
  </si>
  <si>
    <t>Код</t>
  </si>
  <si>
    <t>11</t>
  </si>
  <si>
    <t>10</t>
  </si>
  <si>
    <t>Итого</t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</si>
  <si>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</si>
  <si>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6. Затраты на производство</t>
  </si>
  <si>
    <t>За 20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</si>
  <si>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</si>
  <si>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</si>
  <si>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</si>
  <si>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</si>
  <si>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</si>
  <si>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</si>
  <si>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</si>
  <si>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</si>
  <si>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</si>
  <si>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</si>
  <si>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Итого расходы по обычным видам деятельности</t>
  </si>
  <si>
    <t>Показатели за 2010 год</t>
  </si>
  <si>
    <t>Вх.сальдо</t>
  </si>
  <si>
    <t>Обороты за год</t>
  </si>
  <si>
    <t>Кон.сальдо</t>
  </si>
  <si>
    <t>(тыс. руб.)</t>
  </si>
  <si>
    <t>Приход</t>
  </si>
  <si>
    <t>Расход</t>
  </si>
  <si>
    <t>Дебет 43 Кредит 20</t>
  </si>
  <si>
    <t>Дебет 90.2 Кредит 43</t>
  </si>
  <si>
    <t>Остатки готовой продукции на конец года</t>
  </si>
  <si>
    <t>Итого по готовой продукции</t>
  </si>
  <si>
    <t>Незавершенное производство на начало года</t>
  </si>
  <si>
    <t>Остатки готовой продукции на начало года</t>
  </si>
  <si>
    <t>Дебет 20 Кредит 10, 70, 69, 25</t>
  </si>
  <si>
    <t>Незавершенное производство на конец года</t>
  </si>
  <si>
    <t>Итого по НЗП</t>
  </si>
  <si>
    <t>Затраты по элементам за 2010 год</t>
  </si>
  <si>
    <t>Заработная плата</t>
  </si>
  <si>
    <t>Дебет 20</t>
  </si>
  <si>
    <t>Дебет 25</t>
  </si>
  <si>
    <t>Дебет 26</t>
  </si>
  <si>
    <t>(тыс.руб.)</t>
  </si>
  <si>
    <t>Дебет 44</t>
  </si>
  <si>
    <t>Материальные расходы</t>
  </si>
  <si>
    <t>Показатель</t>
  </si>
  <si>
    <t>2010 год</t>
  </si>
  <si>
    <t>2011 год</t>
  </si>
  <si>
    <t>Выручка</t>
  </si>
  <si>
    <t>Себестоимость продаж</t>
  </si>
  <si>
    <t>Валовая прибыль</t>
  </si>
  <si>
    <t>Отчет о прибылях и убытках (фрагмент)</t>
  </si>
  <si>
    <t>Управленческие расходы</t>
  </si>
  <si>
    <t>Коммерческие расходы</t>
  </si>
  <si>
    <t>Прибыль от продаж</t>
  </si>
  <si>
    <t>Анализ расходов, признанных в составе прибыли или убытка, методом "по характеру затрат" (п.102 МСФО 1)</t>
  </si>
  <si>
    <t>Изменения в запасах готовой продукции и НЗП</t>
  </si>
  <si>
    <t>Оплата труда</t>
  </si>
  <si>
    <t>Социальные отчисления</t>
  </si>
  <si>
    <t>Расходы на амортизацию</t>
  </si>
  <si>
    <t>Итого расходов</t>
  </si>
  <si>
    <t>Затраты по элементам за 2011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</si>
</sst>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vertAlign val="superscript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3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/>
    </xf>
    <xf numFmtId="0" fontId="3" fillId="0" borderId="2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0" fontId="3" fillId="0" borderId="7" xfId="1" applyNumberFormat="1" applyFont="1" applyBorder="1" applyAlignment="1">
      <alignment horizontal="left"/>
    </xf>
    <xf numFmtId="49" fontId="3" fillId="0" borderId="5" xfId="1" applyNumberFormat="1" applyFont="1" applyBorder="1" applyAlignment="1">
      <alignment horizontal="left"/>
    </xf>
    <xf numFmtId="0" fontId="3" fillId="0" borderId="8" xfId="1" applyNumberFormat="1" applyFont="1" applyBorder="1" applyAlignment="1">
      <alignment horizontal="left"/>
    </xf>
    <xf numFmtId="0" fontId="3" fillId="0" borderId="9" xfId="1" applyNumberFormat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/>
    </xf>
    <xf numFmtId="0" fontId="3" fillId="0" borderId="5" xfId="1" applyNumberFormat="1" applyFont="1" applyBorder="1" applyAlignment="1">
      <alignment horizontal="left" vertical="center"/>
    </xf>
    <xf numFmtId="0" fontId="3" fillId="0" borderId="6" xfId="1" applyNumberFormat="1" applyFont="1" applyBorder="1" applyAlignment="1">
      <alignment horizontal="left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center"/>
    </xf>
    <xf numFmtId="0" fontId="3" fillId="0" borderId="24" xfId="1" applyNumberFormat="1" applyFont="1" applyBorder="1" applyAlignment="1">
      <alignment horizontal="center" vertical="center"/>
    </xf>
    <xf numFmtId="0" fontId="3" fillId="0" borderId="25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0" fontId="3" fillId="0" borderId="15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left" vertical="center"/>
    </xf>
    <xf numFmtId="0" fontId="3" fillId="0" borderId="16" xfId="1" applyNumberFormat="1" applyFont="1" applyBorder="1" applyAlignment="1">
      <alignment horizontal="center" vertical="center"/>
    </xf>
    <xf numFmtId="49" fontId="3" fillId="0" borderId="26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5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right"/>
    </xf>
    <xf numFmtId="0" fontId="3" fillId="0" borderId="11" xfId="1" applyNumberFormat="1" applyFont="1" applyBorder="1" applyAlignment="1">
      <alignment horizontal="left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left" vertical="center"/>
    </xf>
    <xf numFmtId="0" fontId="3" fillId="0" borderId="3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left" vertical="center" indent="1"/>
    </xf>
    <xf numFmtId="0" fontId="6" fillId="0" borderId="11" xfId="1" applyNumberFormat="1" applyFont="1" applyBorder="1" applyAlignment="1">
      <alignment horizontal="left" vertical="center" indent="1"/>
    </xf>
    <xf numFmtId="49" fontId="3" fillId="0" borderId="7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0" fontId="3" fillId="0" borderId="30" xfId="1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1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0" fontId="0" fillId="0" borderId="31" xfId="0" applyBorder="1" applyAlignment="1">
      <alignment wrapText="1"/>
    </xf>
    <xf numFmtId="3" fontId="0" fillId="0" borderId="33" xfId="0" applyNumberFormat="1" applyBorder="1" applyAlignment="1">
      <alignment horizontal="center" vertical="center"/>
    </xf>
    <xf numFmtId="0" fontId="0" fillId="0" borderId="37" xfId="0" applyBorder="1"/>
    <xf numFmtId="0" fontId="0" fillId="0" borderId="37" xfId="0" applyBorder="1" applyAlignment="1">
      <alignment wrapText="1"/>
    </xf>
    <xf numFmtId="0" fontId="1" fillId="0" borderId="34" xfId="0" applyFont="1" applyBorder="1"/>
    <xf numFmtId="3" fontId="0" fillId="0" borderId="0" xfId="0" applyNumberFormat="1"/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3" fontId="0" fillId="0" borderId="28" xfId="0" applyNumberFormat="1" applyBorder="1" applyAlignment="1">
      <alignment horizontal="center"/>
    </xf>
    <xf numFmtId="3" fontId="3" fillId="0" borderId="2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0" fontId="0" fillId="0" borderId="34" xfId="0" applyBorder="1"/>
    <xf numFmtId="3" fontId="0" fillId="0" borderId="36" xfId="0" applyNumberFormat="1" applyBorder="1"/>
    <xf numFmtId="0" fontId="0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" borderId="31" xfId="0" applyFill="1" applyBorder="1" applyAlignment="1">
      <alignment wrapText="1"/>
    </xf>
    <xf numFmtId="3" fontId="0" fillId="3" borderId="33" xfId="0" applyNumberFormat="1" applyFill="1" applyBorder="1"/>
    <xf numFmtId="0" fontId="0" fillId="3" borderId="37" xfId="0" applyFill="1" applyBorder="1"/>
    <xf numFmtId="3" fontId="0" fillId="3" borderId="38" xfId="0" applyNumberFormat="1" applyFill="1" applyBorder="1"/>
    <xf numFmtId="0" fontId="0" fillId="3" borderId="34" xfId="0" applyFill="1" applyBorder="1"/>
    <xf numFmtId="3" fontId="0" fillId="3" borderId="36" xfId="0" applyNumberFormat="1" applyFill="1" applyBorder="1"/>
    <xf numFmtId="0" fontId="0" fillId="2" borderId="39" xfId="0" applyFill="1" applyBorder="1"/>
    <xf numFmtId="0" fontId="0" fillId="2" borderId="44" xfId="0" applyFill="1" applyBorder="1"/>
    <xf numFmtId="3" fontId="0" fillId="2" borderId="46" xfId="0" applyNumberFormat="1" applyFill="1" applyBorder="1"/>
    <xf numFmtId="3" fontId="0" fillId="2" borderId="45" xfId="0" applyNumberFormat="1" applyFill="1" applyBorder="1"/>
    <xf numFmtId="3" fontId="0" fillId="3" borderId="32" xfId="0" applyNumberFormat="1" applyFill="1" applyBorder="1"/>
    <xf numFmtId="3" fontId="0" fillId="3" borderId="28" xfId="0" applyNumberFormat="1" applyFill="1" applyBorder="1"/>
    <xf numFmtId="3" fontId="0" fillId="3" borderId="35" xfId="0" applyNumberFormat="1" applyFill="1" applyBorder="1"/>
    <xf numFmtId="3" fontId="3" fillId="0" borderId="21" xfId="1" applyNumberFormat="1" applyFont="1" applyBorder="1" applyAlignment="1">
      <alignment horizontal="center" vertical="center"/>
    </xf>
    <xf numFmtId="3" fontId="3" fillId="0" borderId="27" xfId="1" applyNumberFormat="1" applyFont="1" applyBorder="1" applyAlignment="1">
      <alignment horizontal="center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 vertical="center"/>
    </xf>
    <xf numFmtId="3" fontId="1" fillId="2" borderId="40" xfId="0" applyNumberFormat="1" applyFont="1" applyFill="1" applyBorder="1"/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4"/>
  <sheetViews>
    <sheetView tabSelected="1" view="pageBreakPreview" zoomScale="110" zoomScaleSheetLayoutView="110" workbookViewId="0">
      <selection activeCell="CC15" sqref="CC15"/>
    </sheetView>
  </sheetViews>
  <sheetFormatPr defaultColWidth="0.85546875" defaultRowHeight="12" customHeight="1"/>
  <cols>
    <col min="1" max="16384" width="0.85546875" style="3"/>
  </cols>
  <sheetData>
    <row r="1" spans="1:136" s="4" customFormat="1" ht="15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</row>
    <row r="3" spans="1:136" s="11" customFormat="1" ht="1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7"/>
      <c r="BP3" s="6" t="s">
        <v>1</v>
      </c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7"/>
      <c r="CC3" s="8"/>
      <c r="CD3" s="9"/>
      <c r="CE3" s="9"/>
      <c r="CF3" s="9"/>
      <c r="CG3" s="9"/>
      <c r="CH3" s="9"/>
      <c r="CI3" s="33" t="s">
        <v>7</v>
      </c>
      <c r="CJ3" s="33"/>
      <c r="CK3" s="33"/>
      <c r="CL3" s="33"/>
      <c r="CM3" s="33"/>
      <c r="CN3" s="33"/>
      <c r="CO3" s="13" t="s">
        <v>2</v>
      </c>
      <c r="CP3" s="13"/>
      <c r="CQ3" s="13"/>
      <c r="CR3" s="13"/>
      <c r="CS3" s="13"/>
      <c r="CT3" s="13"/>
      <c r="CU3" s="9" t="s">
        <v>8</v>
      </c>
      <c r="CV3" s="9"/>
      <c r="CW3" s="9"/>
      <c r="CX3" s="9"/>
      <c r="CY3" s="9"/>
      <c r="CZ3" s="9"/>
      <c r="DA3" s="9"/>
      <c r="DB3" s="9"/>
      <c r="DC3" s="9"/>
      <c r="DD3" s="10"/>
      <c r="DE3" s="8"/>
      <c r="DF3" s="9"/>
      <c r="DG3" s="9"/>
      <c r="DH3" s="9"/>
      <c r="DI3" s="9"/>
      <c r="DJ3" s="9"/>
      <c r="DK3" s="33" t="s">
        <v>7</v>
      </c>
      <c r="DL3" s="33"/>
      <c r="DM3" s="33"/>
      <c r="DN3" s="33"/>
      <c r="DO3" s="33"/>
      <c r="DP3" s="33"/>
      <c r="DQ3" s="13" t="s">
        <v>3</v>
      </c>
      <c r="DR3" s="13"/>
      <c r="DS3" s="13"/>
      <c r="DT3" s="13"/>
      <c r="DU3" s="13"/>
      <c r="DV3" s="13"/>
      <c r="DW3" s="9" t="s">
        <v>5</v>
      </c>
      <c r="DX3" s="9"/>
      <c r="DY3" s="9"/>
      <c r="DZ3" s="9"/>
      <c r="EA3" s="9"/>
      <c r="EB3" s="9"/>
      <c r="EC3" s="9"/>
      <c r="ED3" s="9"/>
      <c r="EE3" s="9"/>
      <c r="EF3" s="10"/>
    </row>
    <row r="4" spans="1:136" s="11" customFormat="1" ht="4.5" customHeight="1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7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7"/>
      <c r="CC4" s="12"/>
      <c r="DD4" s="14"/>
      <c r="DE4" s="12"/>
      <c r="EF4" s="14"/>
    </row>
    <row r="5" spans="1:136" s="1" customFormat="1" ht="14.25" customHeight="1">
      <c r="A5" s="18"/>
      <c r="B5" s="19" t="s">
        <v>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34"/>
      <c r="BP5" s="21">
        <v>5610</v>
      </c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30"/>
      <c r="CC5" s="111">
        <f>'2011з'!F3</f>
        <v>97600</v>
      </c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4"/>
      <c r="DE5" s="89">
        <f>'2010з'!F3</f>
        <v>56700</v>
      </c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5"/>
    </row>
    <row r="6" spans="1:136" s="1" customFormat="1" ht="14.25" customHeight="1">
      <c r="A6" s="18"/>
      <c r="B6" s="19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20"/>
      <c r="BP6" s="21">
        <v>5620</v>
      </c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30"/>
      <c r="CC6" s="112">
        <f>'2011з'!F4</f>
        <v>67000</v>
      </c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6"/>
      <c r="DE6" s="90">
        <f>'2010з'!F4</f>
        <v>50000</v>
      </c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8"/>
    </row>
    <row r="7" spans="1:136" s="1" customFormat="1" ht="14.25" customHeight="1">
      <c r="A7" s="18"/>
      <c r="B7" s="19" t="s">
        <v>11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20"/>
      <c r="BP7" s="21">
        <v>5630</v>
      </c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30"/>
      <c r="CC7" s="112">
        <f>'2011з'!F5</f>
        <v>24120</v>
      </c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6"/>
      <c r="DE7" s="90">
        <f>'2010з'!F5</f>
        <v>15000</v>
      </c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8"/>
    </row>
    <row r="8" spans="1:136" s="1" customFormat="1" ht="14.25" customHeight="1">
      <c r="A8" s="18"/>
      <c r="B8" s="19" t="s">
        <v>12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20"/>
      <c r="BP8" s="21">
        <v>5640</v>
      </c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30"/>
      <c r="CC8" s="112">
        <f>'2011з'!F6</f>
        <v>12200</v>
      </c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6"/>
      <c r="DE8" s="90">
        <f>'2010з'!F6</f>
        <v>12200</v>
      </c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8"/>
    </row>
    <row r="9" spans="1:136" s="1" customFormat="1" ht="14.25" customHeight="1">
      <c r="A9" s="18"/>
      <c r="B9" s="19" t="s">
        <v>13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20"/>
      <c r="BP9" s="21">
        <v>5650</v>
      </c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30"/>
      <c r="CC9" s="112">
        <f>'2011з'!F7</f>
        <v>9400</v>
      </c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6"/>
      <c r="DE9" s="90">
        <f>'2010з'!F7</f>
        <v>6100</v>
      </c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8"/>
    </row>
    <row r="10" spans="1:136" s="1" customFormat="1" ht="14.25" customHeight="1">
      <c r="A10" s="18"/>
      <c r="B10" s="19" t="s">
        <v>14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20"/>
      <c r="BP10" s="21">
        <v>5660</v>
      </c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30"/>
      <c r="CC10" s="112">
        <f>SUM(CC5:DD9)</f>
        <v>210320</v>
      </c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6"/>
      <c r="DE10" s="90">
        <f>SUM(DE5:EF9)</f>
        <v>140000</v>
      </c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8"/>
    </row>
    <row r="11" spans="1:136" s="1" customFormat="1" ht="18" customHeight="1">
      <c r="A11" s="26"/>
      <c r="B11" s="39" t="s">
        <v>15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40"/>
      <c r="BP11" s="4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2"/>
      <c r="CC11" s="42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7"/>
      <c r="DE11" s="5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27"/>
    </row>
    <row r="12" spans="1:136" s="1" customFormat="1" ht="17.25" customHeight="1">
      <c r="A12" s="28"/>
      <c r="B12" s="43" t="s">
        <v>16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4"/>
      <c r="BP12" s="45">
        <v>5670</v>
      </c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7"/>
      <c r="CC12" s="113">
        <f>'2011'!B13-'2011'!E13</f>
        <v>-30000</v>
      </c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  <c r="DE12" s="91">
        <f>'2010'!B13-'2010'!E13+'2010'!B8-'2010'!E8</f>
        <v>-30000</v>
      </c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29"/>
    </row>
    <row r="13" spans="1:136" s="1" customFormat="1" ht="17.25" customHeight="1">
      <c r="A13" s="28"/>
      <c r="B13" s="43" t="s">
        <v>17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4"/>
      <c r="BP13" s="21">
        <v>5680</v>
      </c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30"/>
      <c r="CC13" s="112">
        <f>'2011'!B8-'2011'!E8</f>
        <v>6600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6"/>
      <c r="DE13" s="37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8"/>
    </row>
    <row r="14" spans="1:136" s="1" customFormat="1" ht="14.25" customHeight="1" thickBot="1">
      <c r="A14" s="18"/>
      <c r="B14" s="19" t="s">
        <v>18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1">
        <v>5600</v>
      </c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30"/>
      <c r="CC14" s="114">
        <f>CC10+CC12+CC13</f>
        <v>186920</v>
      </c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9"/>
      <c r="DE14" s="92">
        <f>DE10+DE12</f>
        <v>110000</v>
      </c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50"/>
    </row>
  </sheetData>
  <mergeCells count="47">
    <mergeCell ref="B13:BO13"/>
    <mergeCell ref="BP13:CB13"/>
    <mergeCell ref="CC13:DD13"/>
    <mergeCell ref="DE13:EF13"/>
    <mergeCell ref="B14:BO14"/>
    <mergeCell ref="BP14:CB14"/>
    <mergeCell ref="CC14:DD14"/>
    <mergeCell ref="DE14:EF14"/>
    <mergeCell ref="B11:BO11"/>
    <mergeCell ref="BP11:CB11"/>
    <mergeCell ref="CC11:DD11"/>
    <mergeCell ref="DE11:EF11"/>
    <mergeCell ref="B12:BO12"/>
    <mergeCell ref="BP12:CB12"/>
    <mergeCell ref="CC12:DD12"/>
    <mergeCell ref="DE12:EF12"/>
    <mergeCell ref="B9:BO9"/>
    <mergeCell ref="BP9:CB9"/>
    <mergeCell ref="CC9:DD9"/>
    <mergeCell ref="DE9:EF9"/>
    <mergeCell ref="B10:BO10"/>
    <mergeCell ref="BP10:CB10"/>
    <mergeCell ref="CC10:DD10"/>
    <mergeCell ref="DE10:EF10"/>
    <mergeCell ref="B7:BO7"/>
    <mergeCell ref="BP7:CB7"/>
    <mergeCell ref="CC7:DD7"/>
    <mergeCell ref="DE7:EF7"/>
    <mergeCell ref="B8:BO8"/>
    <mergeCell ref="BP8:CB8"/>
    <mergeCell ref="CC8:DD8"/>
    <mergeCell ref="DE8:EF8"/>
    <mergeCell ref="B5:BO5"/>
    <mergeCell ref="BP5:CB5"/>
    <mergeCell ref="CC5:DD5"/>
    <mergeCell ref="DE5:EF5"/>
    <mergeCell ref="B6:BO6"/>
    <mergeCell ref="BP6:CB6"/>
    <mergeCell ref="CC6:DD6"/>
    <mergeCell ref="DE6:EF6"/>
    <mergeCell ref="A1:EF1"/>
    <mergeCell ref="A3:BO4"/>
    <mergeCell ref="BP3:CB4"/>
    <mergeCell ref="CI3:CN3"/>
    <mergeCell ref="CO3:CT3"/>
    <mergeCell ref="DK3:DP3"/>
    <mergeCell ref="DQ3:DV3"/>
  </mergeCells>
  <pageMargins left="0.51181102362204722" right="0.43307086614173229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="140" zoomScaleNormal="140" workbookViewId="0">
      <selection activeCell="E2" sqref="E2"/>
    </sheetView>
  </sheetViews>
  <sheetFormatPr defaultRowHeight="15"/>
  <cols>
    <col min="1" max="1" width="26.42578125" customWidth="1"/>
    <col min="2" max="3" width="13.42578125" customWidth="1"/>
  </cols>
  <sheetData>
    <row r="1" spans="1:4" ht="15.75" thickBot="1">
      <c r="A1" s="124" t="s">
        <v>49</v>
      </c>
      <c r="B1" s="125"/>
      <c r="C1" s="126"/>
    </row>
    <row r="2" spans="1:4" s="53" customFormat="1">
      <c r="A2" s="122" t="s">
        <v>43</v>
      </c>
      <c r="B2" s="60" t="s">
        <v>45</v>
      </c>
      <c r="C2" s="123" t="s">
        <v>44</v>
      </c>
    </row>
    <row r="3" spans="1:4">
      <c r="A3" s="82" t="s">
        <v>46</v>
      </c>
      <c r="B3" s="88">
        <v>280000</v>
      </c>
      <c r="C3" s="119">
        <v>200000</v>
      </c>
    </row>
    <row r="4" spans="1:4">
      <c r="A4" s="82" t="s">
        <v>47</v>
      </c>
      <c r="B4" s="88">
        <f>-'2011'!D11</f>
        <v>-140000</v>
      </c>
      <c r="C4" s="119">
        <f>-'2010'!D11</f>
        <v>-70000</v>
      </c>
    </row>
    <row r="5" spans="1:4">
      <c r="A5" s="82" t="s">
        <v>48</v>
      </c>
      <c r="B5" s="88">
        <f>SUM(B3:B4)</f>
        <v>140000</v>
      </c>
      <c r="C5" s="119">
        <f>SUM(C3:C4)</f>
        <v>130000</v>
      </c>
    </row>
    <row r="6" spans="1:4">
      <c r="A6" s="82" t="s">
        <v>51</v>
      </c>
      <c r="B6" s="88">
        <f>-'2011з'!E8</f>
        <v>-12900</v>
      </c>
      <c r="C6" s="119">
        <f>-'2010з'!E8</f>
        <v>-9900</v>
      </c>
    </row>
    <row r="7" spans="1:4">
      <c r="A7" s="82" t="s">
        <v>50</v>
      </c>
      <c r="B7" s="88">
        <f>-'2011з'!D8</f>
        <v>-34020</v>
      </c>
      <c r="C7" s="119">
        <f>-'2010з'!D8</f>
        <v>-30100</v>
      </c>
      <c r="D7" s="85"/>
    </row>
    <row r="8" spans="1:4" ht="15.75" thickBot="1">
      <c r="A8" s="93" t="s">
        <v>52</v>
      </c>
      <c r="B8" s="120">
        <f>SUM(B5:B7)</f>
        <v>93080</v>
      </c>
      <c r="C8" s="121">
        <f>SUM(C5:C7)</f>
        <v>90000</v>
      </c>
    </row>
    <row r="9" spans="1:4" ht="15.75" thickBot="1"/>
    <row r="10" spans="1:4" ht="30" customHeight="1" thickBot="1">
      <c r="A10" s="116" t="s">
        <v>53</v>
      </c>
      <c r="B10" s="117"/>
      <c r="C10" s="118"/>
    </row>
    <row r="11" spans="1:4" ht="30" customHeight="1" thickBot="1">
      <c r="A11" s="95" t="s">
        <v>43</v>
      </c>
      <c r="B11" s="96" t="s">
        <v>45</v>
      </c>
      <c r="C11" s="97" t="s">
        <v>44</v>
      </c>
    </row>
    <row r="12" spans="1:4" ht="15.75" thickBot="1">
      <c r="A12" s="105" t="s">
        <v>46</v>
      </c>
      <c r="B12" s="107">
        <f>B3</f>
        <v>280000</v>
      </c>
      <c r="C12" s="106">
        <f>C3</f>
        <v>200000</v>
      </c>
    </row>
    <row r="13" spans="1:4" ht="30">
      <c r="A13" s="98" t="s">
        <v>54</v>
      </c>
      <c r="B13" s="108">
        <f>'2011'!F13+'2011'!F8</f>
        <v>23400</v>
      </c>
      <c r="C13" s="99">
        <f>'2010'!E8-'2010'!B8+'2010'!E13-'2010'!B13</f>
        <v>30000</v>
      </c>
    </row>
    <row r="14" spans="1:4">
      <c r="A14" s="100" t="s">
        <v>42</v>
      </c>
      <c r="B14" s="109">
        <f>-'2011з'!F3</f>
        <v>-97600</v>
      </c>
      <c r="C14" s="101">
        <f>-'2010з'!F3</f>
        <v>-56700</v>
      </c>
    </row>
    <row r="15" spans="1:4">
      <c r="A15" s="100" t="s">
        <v>55</v>
      </c>
      <c r="B15" s="109">
        <f>-'2011з'!F4</f>
        <v>-67000</v>
      </c>
      <c r="C15" s="101">
        <f>-'2010з'!F4</f>
        <v>-50000</v>
      </c>
    </row>
    <row r="16" spans="1:4">
      <c r="A16" s="100" t="s">
        <v>56</v>
      </c>
      <c r="B16" s="109">
        <f>-'2011з'!F5</f>
        <v>-24120</v>
      </c>
      <c r="C16" s="101">
        <f>-'2010з'!F5</f>
        <v>-15000</v>
      </c>
    </row>
    <row r="17" spans="1:3">
      <c r="A17" s="100" t="s">
        <v>57</v>
      </c>
      <c r="B17" s="109">
        <f>-'2011з'!F6</f>
        <v>-12200</v>
      </c>
      <c r="C17" s="101">
        <f>-'2010з'!F6</f>
        <v>-12200</v>
      </c>
    </row>
    <row r="18" spans="1:3" ht="15.75" thickBot="1">
      <c r="A18" s="102" t="s">
        <v>13</v>
      </c>
      <c r="B18" s="110">
        <f>-'2011з'!F7</f>
        <v>-9400</v>
      </c>
      <c r="C18" s="103">
        <f>-'2010з'!F7</f>
        <v>-6100</v>
      </c>
    </row>
    <row r="19" spans="1:3">
      <c r="A19" s="104" t="s">
        <v>58</v>
      </c>
      <c r="B19" s="115">
        <f>SUM(B13:B18)</f>
        <v>-186920</v>
      </c>
      <c r="C19" s="115">
        <f>SUM(C13:C18)</f>
        <v>-110000</v>
      </c>
    </row>
    <row r="20" spans="1:3" ht="15.75" thickBot="1">
      <c r="A20" s="93" t="s">
        <v>52</v>
      </c>
      <c r="B20" s="94">
        <f>B12+B19</f>
        <v>93080</v>
      </c>
      <c r="C20" s="94">
        <f>C12+C19</f>
        <v>90000</v>
      </c>
    </row>
  </sheetData>
  <mergeCells count="2">
    <mergeCell ref="A10:C10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opLeftCell="A2" zoomScale="130" zoomScaleNormal="130" workbookViewId="0">
      <selection activeCell="G3" sqref="G3"/>
    </sheetView>
  </sheetViews>
  <sheetFormatPr defaultRowHeight="15"/>
  <cols>
    <col min="1" max="1" width="26.140625" customWidth="1"/>
  </cols>
  <sheetData>
    <row r="1" spans="1:6">
      <c r="F1" t="s">
        <v>40</v>
      </c>
    </row>
    <row r="2" spans="1:6" ht="30">
      <c r="A2" s="86" t="s">
        <v>35</v>
      </c>
      <c r="B2" s="57" t="s">
        <v>37</v>
      </c>
      <c r="C2" s="57" t="s">
        <v>38</v>
      </c>
      <c r="D2" s="57" t="s">
        <v>39</v>
      </c>
      <c r="E2" s="57" t="s">
        <v>41</v>
      </c>
      <c r="F2" s="57" t="s">
        <v>4</v>
      </c>
    </row>
    <row r="3" spans="1:6">
      <c r="A3" s="87" t="s">
        <v>42</v>
      </c>
      <c r="B3" s="56">
        <v>55000</v>
      </c>
      <c r="C3" s="56">
        <v>200</v>
      </c>
      <c r="D3" s="56">
        <v>200</v>
      </c>
      <c r="E3" s="56">
        <v>1300</v>
      </c>
      <c r="F3" s="56">
        <f>SUM(B3:E3)</f>
        <v>56700</v>
      </c>
    </row>
    <row r="4" spans="1:6">
      <c r="A4" s="59" t="s">
        <v>36</v>
      </c>
      <c r="B4" s="56">
        <v>18000</v>
      </c>
      <c r="C4" s="56">
        <v>8000</v>
      </c>
      <c r="D4" s="56">
        <v>20000</v>
      </c>
      <c r="E4" s="56">
        <v>4000</v>
      </c>
      <c r="F4" s="56">
        <f t="shared" ref="F4:F7" si="0">SUM(B4:E4)</f>
        <v>50000</v>
      </c>
    </row>
    <row r="5" spans="1:6" ht="30">
      <c r="A5" s="58" t="s">
        <v>11</v>
      </c>
      <c r="B5" s="56">
        <f>B4*0.3</f>
        <v>5400</v>
      </c>
      <c r="C5" s="56">
        <f>C4*0.3</f>
        <v>2400</v>
      </c>
      <c r="D5" s="56">
        <f>D4*0.3</f>
        <v>6000</v>
      </c>
      <c r="E5" s="56">
        <f>E4*0.3</f>
        <v>1200</v>
      </c>
      <c r="F5" s="56">
        <f t="shared" si="0"/>
        <v>15000</v>
      </c>
    </row>
    <row r="6" spans="1:6">
      <c r="A6" s="59" t="s">
        <v>12</v>
      </c>
      <c r="B6" s="56">
        <v>0</v>
      </c>
      <c r="C6" s="56">
        <v>7800</v>
      </c>
      <c r="D6" s="56">
        <v>2000</v>
      </c>
      <c r="E6" s="56">
        <v>2400</v>
      </c>
      <c r="F6" s="56">
        <f t="shared" si="0"/>
        <v>12200</v>
      </c>
    </row>
    <row r="7" spans="1:6">
      <c r="A7" s="59" t="s">
        <v>13</v>
      </c>
      <c r="B7" s="56">
        <v>0</v>
      </c>
      <c r="C7" s="56">
        <v>3200</v>
      </c>
      <c r="D7" s="56">
        <v>1900</v>
      </c>
      <c r="E7" s="56">
        <v>1000</v>
      </c>
      <c r="F7" s="56">
        <f t="shared" si="0"/>
        <v>6100</v>
      </c>
    </row>
    <row r="8" spans="1:6">
      <c r="A8" s="59" t="s">
        <v>14</v>
      </c>
      <c r="B8" s="56">
        <f>SUM(B3:B7)</f>
        <v>78400</v>
      </c>
      <c r="C8" s="56">
        <f>SUM(C3:C7)</f>
        <v>21600</v>
      </c>
      <c r="D8" s="56">
        <f t="shared" ref="D8:F8" si="1">SUM(D3:D7)</f>
        <v>30100</v>
      </c>
      <c r="E8" s="56">
        <f t="shared" si="1"/>
        <v>9900</v>
      </c>
      <c r="F8" s="56">
        <f t="shared" si="1"/>
        <v>140000</v>
      </c>
    </row>
    <row r="9" spans="1:6">
      <c r="B9" s="54"/>
      <c r="C9" s="54"/>
      <c r="D9" s="54"/>
      <c r="E9" s="54"/>
      <c r="F9" s="54"/>
    </row>
    <row r="10" spans="1:6">
      <c r="A10" s="51"/>
      <c r="B10" s="54"/>
      <c r="C10" s="54"/>
      <c r="D10" s="54"/>
      <c r="E10" s="54"/>
      <c r="F10" s="54"/>
    </row>
    <row r="11" spans="1:6">
      <c r="B11" s="54"/>
      <c r="C11" s="54"/>
      <c r="D11" s="54"/>
      <c r="E11" s="54"/>
      <c r="F11" s="54"/>
    </row>
    <row r="12" spans="1:6">
      <c r="B12" s="54"/>
      <c r="C12" s="54"/>
      <c r="D12" s="54"/>
      <c r="E12" s="54"/>
      <c r="F12" s="54"/>
    </row>
    <row r="13" spans="1:6">
      <c r="B13" s="54"/>
      <c r="C13" s="54"/>
      <c r="D13" s="54"/>
      <c r="E13" s="54"/>
      <c r="F13" s="54"/>
    </row>
    <row r="14" spans="1:6">
      <c r="B14" s="54"/>
      <c r="C14" s="54"/>
      <c r="D14" s="54"/>
      <c r="E14" s="54"/>
      <c r="F14" s="54"/>
    </row>
    <row r="15" spans="1:6">
      <c r="B15" s="54"/>
      <c r="C15" s="54"/>
      <c r="D15" s="54"/>
      <c r="E15" s="54"/>
      <c r="F15" s="54"/>
    </row>
    <row r="16" spans="1:6">
      <c r="B16" s="54"/>
      <c r="C16" s="54"/>
      <c r="D16" s="54"/>
      <c r="E16" s="54"/>
      <c r="F16" s="54"/>
    </row>
    <row r="17" spans="2:6">
      <c r="B17" s="54"/>
      <c r="C17" s="54"/>
      <c r="D17" s="54"/>
      <c r="E17" s="54"/>
      <c r="F17" s="54"/>
    </row>
    <row r="18" spans="2:6">
      <c r="B18" s="54"/>
      <c r="C18" s="54"/>
      <c r="D18" s="54"/>
      <c r="E18" s="54"/>
      <c r="F18" s="54"/>
    </row>
    <row r="19" spans="2:6">
      <c r="B19" s="54"/>
      <c r="C19" s="54"/>
      <c r="D19" s="54"/>
      <c r="E19" s="54"/>
      <c r="F19" s="54"/>
    </row>
    <row r="20" spans="2:6">
      <c r="B20" s="85"/>
      <c r="C20" s="85"/>
      <c r="D20" s="85"/>
      <c r="E20" s="85"/>
      <c r="F20" s="85"/>
    </row>
    <row r="21" spans="2:6">
      <c r="B21" s="85"/>
      <c r="C21" s="85"/>
      <c r="D21" s="85"/>
      <c r="E21" s="85"/>
      <c r="F21" s="85"/>
    </row>
    <row r="22" spans="2:6">
      <c r="B22" s="85"/>
      <c r="C22" s="85"/>
      <c r="D22" s="85"/>
      <c r="E22" s="85"/>
      <c r="F22" s="85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opLeftCell="A6" zoomScale="120" zoomScaleNormal="120" workbookViewId="0">
      <selection activeCell="H9" sqref="H9"/>
    </sheetView>
  </sheetViews>
  <sheetFormatPr defaultRowHeight="15"/>
  <cols>
    <col min="1" max="1" width="29.42578125" customWidth="1"/>
    <col min="2" max="2" width="11.7109375" customWidth="1"/>
    <col min="3" max="4" width="16.85546875" customWidth="1"/>
    <col min="5" max="5" width="12.42578125" customWidth="1"/>
  </cols>
  <sheetData>
    <row r="1" spans="1:5" ht="15.75" thickBot="1">
      <c r="E1" s="55" t="s">
        <v>23</v>
      </c>
    </row>
    <row r="2" spans="1:5" s="52" customFormat="1">
      <c r="A2" s="61" t="s">
        <v>19</v>
      </c>
      <c r="B2" s="62" t="s">
        <v>20</v>
      </c>
      <c r="C2" s="63" t="s">
        <v>21</v>
      </c>
      <c r="D2" s="63"/>
      <c r="E2" s="64" t="s">
        <v>22</v>
      </c>
    </row>
    <row r="3" spans="1:5" ht="15.75" thickBot="1">
      <c r="A3" s="65"/>
      <c r="B3" s="66"/>
      <c r="C3" s="67" t="s">
        <v>24</v>
      </c>
      <c r="D3" s="67" t="s">
        <v>25</v>
      </c>
      <c r="E3" s="68"/>
    </row>
    <row r="4" spans="1:5" ht="30">
      <c r="A4" s="69" t="s">
        <v>30</v>
      </c>
      <c r="B4" s="70">
        <v>0</v>
      </c>
      <c r="C4" s="71"/>
      <c r="D4" s="71"/>
      <c r="E4" s="72"/>
    </row>
    <row r="5" spans="1:5">
      <c r="A5" s="73" t="s">
        <v>32</v>
      </c>
      <c r="B5" s="57"/>
      <c r="C5" s="56">
        <v>100000</v>
      </c>
      <c r="D5" s="56"/>
      <c r="E5" s="74"/>
    </row>
    <row r="6" spans="1:5">
      <c r="A6" s="73" t="s">
        <v>26</v>
      </c>
      <c r="B6" s="57"/>
      <c r="C6" s="56"/>
      <c r="D6" s="56">
        <v>80000</v>
      </c>
      <c r="E6" s="74"/>
    </row>
    <row r="7" spans="1:5" ht="30">
      <c r="A7" s="73" t="s">
        <v>33</v>
      </c>
      <c r="B7" s="57"/>
      <c r="C7" s="56"/>
      <c r="D7" s="56"/>
      <c r="E7" s="75">
        <f>B4+C5-D6</f>
        <v>20000</v>
      </c>
    </row>
    <row r="8" spans="1:5" ht="15.75" thickBot="1">
      <c r="A8" s="76" t="s">
        <v>34</v>
      </c>
      <c r="B8" s="77">
        <f>B4</f>
        <v>0</v>
      </c>
      <c r="C8" s="78">
        <f>C5</f>
        <v>100000</v>
      </c>
      <c r="D8" s="78">
        <f>D6</f>
        <v>80000</v>
      </c>
      <c r="E8" s="79">
        <f>E7</f>
        <v>20000</v>
      </c>
    </row>
    <row r="9" spans="1:5" ht="30">
      <c r="A9" s="80" t="s">
        <v>31</v>
      </c>
      <c r="B9" s="71">
        <v>0</v>
      </c>
      <c r="C9" s="71"/>
      <c r="D9" s="71"/>
      <c r="E9" s="81"/>
    </row>
    <row r="10" spans="1:5">
      <c r="A10" s="82" t="s">
        <v>26</v>
      </c>
      <c r="B10" s="56"/>
      <c r="C10" s="56">
        <v>80000</v>
      </c>
      <c r="D10" s="56"/>
      <c r="E10" s="75"/>
    </row>
    <row r="11" spans="1:5">
      <c r="A11" s="82" t="s">
        <v>27</v>
      </c>
      <c r="B11" s="56"/>
      <c r="C11" s="56"/>
      <c r="D11" s="56">
        <v>70000</v>
      </c>
      <c r="E11" s="75"/>
    </row>
    <row r="12" spans="1:5" ht="30">
      <c r="A12" s="83" t="s">
        <v>28</v>
      </c>
      <c r="B12" s="56"/>
      <c r="C12" s="56"/>
      <c r="D12" s="56"/>
      <c r="E12" s="75">
        <f>B9+C10-D11</f>
        <v>10000</v>
      </c>
    </row>
    <row r="13" spans="1:5" ht="15.75" thickBot="1">
      <c r="A13" s="84" t="s">
        <v>29</v>
      </c>
      <c r="B13" s="78">
        <f>B9</f>
        <v>0</v>
      </c>
      <c r="C13" s="78">
        <f>C10</f>
        <v>80000</v>
      </c>
      <c r="D13" s="78">
        <f>D11</f>
        <v>70000</v>
      </c>
      <c r="E13" s="79">
        <f>E12</f>
        <v>10000</v>
      </c>
    </row>
    <row r="14" spans="1:5">
      <c r="B14" s="54"/>
      <c r="C14" s="54"/>
      <c r="D14" s="54"/>
      <c r="E14" s="54"/>
    </row>
    <row r="15" spans="1:5">
      <c r="B15" s="54"/>
      <c r="C15" s="54"/>
      <c r="D15" s="54"/>
      <c r="E15" s="54"/>
    </row>
    <row r="16" spans="1:5">
      <c r="B16" s="54"/>
      <c r="C16" s="54"/>
      <c r="D16" s="54"/>
      <c r="E16" s="54"/>
    </row>
    <row r="17" spans="2:5">
      <c r="B17" s="54"/>
      <c r="C17" s="54"/>
      <c r="D17" s="54"/>
      <c r="E17" s="54"/>
    </row>
    <row r="18" spans="2:5">
      <c r="B18" s="54"/>
      <c r="C18" s="54"/>
      <c r="D18" s="54"/>
      <c r="E18" s="54"/>
    </row>
    <row r="19" spans="2:5">
      <c r="B19" s="54"/>
      <c r="C19" s="54"/>
      <c r="D19" s="54"/>
      <c r="E19" s="54"/>
    </row>
    <row r="20" spans="2:5">
      <c r="B20" s="54"/>
      <c r="C20" s="54"/>
      <c r="D20" s="54"/>
      <c r="E20" s="54"/>
    </row>
    <row r="21" spans="2:5">
      <c r="B21" s="54"/>
      <c r="C21" s="54"/>
      <c r="D21" s="54"/>
      <c r="E21" s="54"/>
    </row>
    <row r="22" spans="2:5">
      <c r="B22" s="54"/>
      <c r="C22" s="54"/>
      <c r="D22" s="54"/>
      <c r="E22" s="54"/>
    </row>
    <row r="23" spans="2:5">
      <c r="B23" s="54"/>
      <c r="C23" s="54"/>
      <c r="D23" s="54"/>
      <c r="E23" s="54"/>
    </row>
    <row r="24" spans="2:5">
      <c r="B24" s="54"/>
      <c r="C24" s="54"/>
      <c r="D24" s="54"/>
      <c r="E24" s="54"/>
    </row>
    <row r="25" spans="2:5">
      <c r="B25" s="54"/>
      <c r="C25" s="54"/>
      <c r="D25" s="54"/>
      <c r="E25" s="54"/>
    </row>
    <row r="26" spans="2:5">
      <c r="B26" s="54"/>
      <c r="C26" s="54"/>
      <c r="D26" s="54"/>
      <c r="E26" s="54"/>
    </row>
    <row r="27" spans="2:5">
      <c r="B27" s="54"/>
      <c r="C27" s="54"/>
      <c r="D27" s="54"/>
      <c r="E27" s="54"/>
    </row>
    <row r="28" spans="2:5">
      <c r="B28" s="54"/>
      <c r="C28" s="54"/>
      <c r="D28" s="54"/>
      <c r="E28" s="54"/>
    </row>
    <row r="29" spans="2:5">
      <c r="B29" s="54"/>
      <c r="C29" s="54"/>
      <c r="D29" s="54"/>
      <c r="E29" s="54"/>
    </row>
  </sheetData>
  <mergeCells count="4">
    <mergeCell ref="C2:D2"/>
    <mergeCell ref="A2:A3"/>
    <mergeCell ref="B2:B3"/>
    <mergeCell ref="E2:E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="130" zoomScaleNormal="130" workbookViewId="0">
      <selection activeCell="E6" sqref="E6"/>
    </sheetView>
  </sheetViews>
  <sheetFormatPr defaultRowHeight="15"/>
  <cols>
    <col min="1" max="1" width="26.140625" customWidth="1"/>
  </cols>
  <sheetData>
    <row r="1" spans="1:6">
      <c r="F1" t="s">
        <v>40</v>
      </c>
    </row>
    <row r="2" spans="1:6" ht="30">
      <c r="A2" s="86" t="s">
        <v>59</v>
      </c>
      <c r="B2" s="57" t="s">
        <v>37</v>
      </c>
      <c r="C2" s="57" t="s">
        <v>38</v>
      </c>
      <c r="D2" s="57" t="s">
        <v>39</v>
      </c>
      <c r="E2" s="57" t="s">
        <v>41</v>
      </c>
      <c r="F2" s="57" t="s">
        <v>4</v>
      </c>
    </row>
    <row r="3" spans="1:6">
      <c r="A3" s="87" t="s">
        <v>42</v>
      </c>
      <c r="B3" s="56">
        <v>95000</v>
      </c>
      <c r="C3" s="56">
        <v>500</v>
      </c>
      <c r="D3" s="56">
        <v>200</v>
      </c>
      <c r="E3" s="56">
        <f>B3*0.02</f>
        <v>1900</v>
      </c>
      <c r="F3" s="56">
        <f>SUM(B3:E3)</f>
        <v>97600</v>
      </c>
    </row>
    <row r="4" spans="1:6">
      <c r="A4" s="59" t="s">
        <v>36</v>
      </c>
      <c r="B4" s="56">
        <v>31000</v>
      </c>
      <c r="C4" s="56">
        <v>9000</v>
      </c>
      <c r="D4" s="56">
        <v>22000</v>
      </c>
      <c r="E4" s="56">
        <v>5000</v>
      </c>
      <c r="F4" s="56">
        <f t="shared" ref="F4:F7" si="0">SUM(B4:E4)</f>
        <v>67000</v>
      </c>
    </row>
    <row r="5" spans="1:6" ht="30">
      <c r="A5" s="58" t="s">
        <v>11</v>
      </c>
      <c r="B5" s="56">
        <f>B4*0.36</f>
        <v>11160</v>
      </c>
      <c r="C5" s="56">
        <f>C4*0.36</f>
        <v>3240</v>
      </c>
      <c r="D5" s="56">
        <f>D4*0.36</f>
        <v>7920</v>
      </c>
      <c r="E5" s="56">
        <f>E4*0.36</f>
        <v>1800</v>
      </c>
      <c r="F5" s="56">
        <f t="shared" si="0"/>
        <v>24120</v>
      </c>
    </row>
    <row r="6" spans="1:6">
      <c r="A6" s="59" t="s">
        <v>12</v>
      </c>
      <c r="B6" s="56">
        <v>0</v>
      </c>
      <c r="C6" s="56">
        <v>7800</v>
      </c>
      <c r="D6" s="56">
        <v>2000</v>
      </c>
      <c r="E6" s="56">
        <v>2400</v>
      </c>
      <c r="F6" s="56">
        <f t="shared" si="0"/>
        <v>12200</v>
      </c>
    </row>
    <row r="7" spans="1:6">
      <c r="A7" s="59" t="s">
        <v>13</v>
      </c>
      <c r="B7" s="56">
        <v>0</v>
      </c>
      <c r="C7" s="56">
        <f>B3*0.06</f>
        <v>5700</v>
      </c>
      <c r="D7" s="56">
        <v>1900</v>
      </c>
      <c r="E7" s="56">
        <v>1800</v>
      </c>
      <c r="F7" s="56">
        <f t="shared" si="0"/>
        <v>9400</v>
      </c>
    </row>
    <row r="8" spans="1:6">
      <c r="A8" s="59" t="s">
        <v>14</v>
      </c>
      <c r="B8" s="56">
        <f>SUM(B3:B7)</f>
        <v>137160</v>
      </c>
      <c r="C8" s="56">
        <f>SUM(C3:C7)</f>
        <v>26240</v>
      </c>
      <c r="D8" s="56">
        <f t="shared" ref="D8:F8" si="1">SUM(D3:D7)</f>
        <v>34020</v>
      </c>
      <c r="E8" s="56">
        <f t="shared" si="1"/>
        <v>12900</v>
      </c>
      <c r="F8" s="56">
        <f t="shared" si="1"/>
        <v>210320</v>
      </c>
    </row>
    <row r="9" spans="1:6">
      <c r="B9" s="54"/>
      <c r="C9" s="54"/>
      <c r="D9" s="54"/>
      <c r="E9" s="54"/>
      <c r="F9" s="54"/>
    </row>
    <row r="10" spans="1:6">
      <c r="A10" s="51"/>
      <c r="B10" s="54"/>
      <c r="C10" s="54"/>
      <c r="D10" s="54"/>
      <c r="E10" s="54"/>
      <c r="F10" s="54"/>
    </row>
    <row r="11" spans="1:6">
      <c r="B11" s="54"/>
      <c r="C11" s="54"/>
      <c r="D11" s="54"/>
      <c r="E11" s="54"/>
      <c r="F11" s="54"/>
    </row>
    <row r="12" spans="1:6">
      <c r="B12" s="54"/>
      <c r="C12" s="54"/>
      <c r="D12" s="54"/>
      <c r="E12" s="54"/>
      <c r="F12" s="54"/>
    </row>
    <row r="13" spans="1:6">
      <c r="B13" s="54"/>
      <c r="C13" s="54"/>
      <c r="D13" s="54"/>
      <c r="E13" s="54"/>
      <c r="F13" s="54"/>
    </row>
    <row r="14" spans="1:6">
      <c r="B14" s="54"/>
      <c r="C14" s="54"/>
      <c r="D14" s="54"/>
      <c r="E14" s="54"/>
      <c r="F14" s="54"/>
    </row>
    <row r="15" spans="1:6">
      <c r="B15" s="54"/>
      <c r="C15" s="54"/>
      <c r="D15" s="54"/>
      <c r="E15" s="54"/>
      <c r="F15" s="54"/>
    </row>
    <row r="16" spans="1:6">
      <c r="B16" s="54"/>
      <c r="C16" s="54"/>
      <c r="D16" s="54"/>
      <c r="E16" s="54"/>
      <c r="F16" s="54"/>
    </row>
    <row r="17" spans="2:6">
      <c r="B17" s="54"/>
      <c r="C17" s="54"/>
      <c r="D17" s="54"/>
      <c r="E17" s="54"/>
      <c r="F17" s="54"/>
    </row>
    <row r="18" spans="2:6">
      <c r="B18" s="54"/>
      <c r="C18" s="54"/>
      <c r="D18" s="54"/>
      <c r="E18" s="54"/>
      <c r="F18" s="54"/>
    </row>
    <row r="19" spans="2:6">
      <c r="B19" s="54"/>
      <c r="C19" s="54"/>
      <c r="D19" s="54"/>
      <c r="E19" s="54"/>
      <c r="F19" s="54"/>
    </row>
    <row r="20" spans="2:6">
      <c r="B20" s="85"/>
      <c r="C20" s="85"/>
      <c r="D20" s="85"/>
      <c r="E20" s="85"/>
      <c r="F20" s="85"/>
    </row>
    <row r="21" spans="2:6">
      <c r="B21" s="85"/>
      <c r="C21" s="85"/>
      <c r="D21" s="85"/>
      <c r="E21" s="85"/>
      <c r="F21" s="85"/>
    </row>
    <row r="22" spans="2:6">
      <c r="B22" s="85"/>
      <c r="C22" s="85"/>
      <c r="D22" s="85"/>
      <c r="E22" s="85"/>
      <c r="F22" s="85"/>
    </row>
  </sheetData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opLeftCell="A5" zoomScale="120" zoomScaleNormal="120" workbookViewId="0">
      <selection activeCell="F14" sqref="F14"/>
    </sheetView>
  </sheetViews>
  <sheetFormatPr defaultRowHeight="15"/>
  <cols>
    <col min="1" max="1" width="29.42578125" customWidth="1"/>
    <col min="2" max="2" width="11.7109375" customWidth="1"/>
    <col min="3" max="4" width="16.85546875" customWidth="1"/>
    <col min="5" max="5" width="12.42578125" customWidth="1"/>
  </cols>
  <sheetData>
    <row r="1" spans="1:6" ht="15.75" thickBot="1">
      <c r="E1" s="55" t="s">
        <v>23</v>
      </c>
    </row>
    <row r="2" spans="1:6" s="52" customFormat="1">
      <c r="A2" s="61" t="s">
        <v>19</v>
      </c>
      <c r="B2" s="62" t="s">
        <v>20</v>
      </c>
      <c r="C2" s="63" t="s">
        <v>21</v>
      </c>
      <c r="D2" s="63"/>
      <c r="E2" s="64" t="s">
        <v>22</v>
      </c>
    </row>
    <row r="3" spans="1:6" ht="15.75" thickBot="1">
      <c r="A3" s="65"/>
      <c r="B3" s="66"/>
      <c r="C3" s="67" t="s">
        <v>24</v>
      </c>
      <c r="D3" s="67" t="s">
        <v>25</v>
      </c>
      <c r="E3" s="68"/>
    </row>
    <row r="4" spans="1:6" ht="30">
      <c r="A4" s="69" t="s">
        <v>30</v>
      </c>
      <c r="B4" s="71">
        <v>20000</v>
      </c>
      <c r="C4" s="71"/>
      <c r="D4" s="71"/>
      <c r="E4" s="72"/>
    </row>
    <row r="5" spans="1:6">
      <c r="A5" s="73" t="s">
        <v>32</v>
      </c>
      <c r="B5" s="56"/>
      <c r="C5" s="56">
        <f>'2011з'!B8+'2011з'!C8</f>
        <v>163400</v>
      </c>
      <c r="D5" s="56"/>
      <c r="E5" s="74"/>
    </row>
    <row r="6" spans="1:6">
      <c r="A6" s="73" t="s">
        <v>26</v>
      </c>
      <c r="B6" s="56"/>
      <c r="C6" s="56"/>
      <c r="D6" s="56">
        <v>170000</v>
      </c>
      <c r="E6" s="74"/>
    </row>
    <row r="7" spans="1:6" ht="30">
      <c r="A7" s="73" t="s">
        <v>33</v>
      </c>
      <c r="B7" s="56"/>
      <c r="C7" s="56"/>
      <c r="D7" s="56"/>
      <c r="E7" s="75">
        <f>B4+C5-D6</f>
        <v>13400</v>
      </c>
    </row>
    <row r="8" spans="1:6" ht="15.75" thickBot="1">
      <c r="A8" s="76" t="s">
        <v>34</v>
      </c>
      <c r="B8" s="78">
        <f>B4</f>
        <v>20000</v>
      </c>
      <c r="C8" s="78">
        <f>C5</f>
        <v>163400</v>
      </c>
      <c r="D8" s="78">
        <f>D6</f>
        <v>170000</v>
      </c>
      <c r="E8" s="79">
        <f>E7</f>
        <v>13400</v>
      </c>
      <c r="F8" s="85">
        <f>E8-B8</f>
        <v>-6600</v>
      </c>
    </row>
    <row r="9" spans="1:6" ht="30">
      <c r="A9" s="80" t="s">
        <v>31</v>
      </c>
      <c r="B9" s="71">
        <v>10000</v>
      </c>
      <c r="C9" s="71"/>
      <c r="D9" s="71"/>
      <c r="E9" s="81"/>
    </row>
    <row r="10" spans="1:6">
      <c r="A10" s="82" t="s">
        <v>26</v>
      </c>
      <c r="B10" s="56"/>
      <c r="C10" s="56">
        <f>D6</f>
        <v>170000</v>
      </c>
      <c r="D10" s="56"/>
      <c r="E10" s="75"/>
    </row>
    <row r="11" spans="1:6">
      <c r="A11" s="82" t="s">
        <v>27</v>
      </c>
      <c r="B11" s="56"/>
      <c r="C11" s="56"/>
      <c r="D11" s="56">
        <v>140000</v>
      </c>
      <c r="E11" s="75"/>
    </row>
    <row r="12" spans="1:6" ht="30">
      <c r="A12" s="83" t="s">
        <v>28</v>
      </c>
      <c r="B12" s="56"/>
      <c r="C12" s="56"/>
      <c r="D12" s="56"/>
      <c r="E12" s="75">
        <f>B9+C10-D11</f>
        <v>40000</v>
      </c>
    </row>
    <row r="13" spans="1:6" ht="15.75" thickBot="1">
      <c r="A13" s="84" t="s">
        <v>29</v>
      </c>
      <c r="B13" s="78">
        <f>B9</f>
        <v>10000</v>
      </c>
      <c r="C13" s="78">
        <f>C10</f>
        <v>170000</v>
      </c>
      <c r="D13" s="78">
        <f>D11</f>
        <v>140000</v>
      </c>
      <c r="E13" s="79">
        <f>E12</f>
        <v>40000</v>
      </c>
      <c r="F13" s="85">
        <f>E13-B13</f>
        <v>30000</v>
      </c>
    </row>
    <row r="14" spans="1:6">
      <c r="B14" s="54"/>
      <c r="C14" s="54"/>
      <c r="D14" s="54"/>
      <c r="E14" s="54"/>
    </row>
    <row r="15" spans="1:6">
      <c r="B15" s="54"/>
      <c r="C15" s="54"/>
      <c r="D15" s="54"/>
      <c r="E15" s="54"/>
    </row>
    <row r="16" spans="1:6">
      <c r="B16" s="54"/>
      <c r="C16" s="54"/>
      <c r="D16" s="54"/>
      <c r="E16" s="54"/>
    </row>
    <row r="17" spans="2:5">
      <c r="B17" s="54"/>
      <c r="C17" s="54"/>
      <c r="D17" s="54"/>
      <c r="E17" s="54"/>
    </row>
    <row r="18" spans="2:5">
      <c r="B18" s="54"/>
      <c r="C18" s="54"/>
      <c r="D18" s="54"/>
      <c r="E18" s="54"/>
    </row>
    <row r="19" spans="2:5">
      <c r="B19" s="54"/>
      <c r="C19" s="54"/>
      <c r="D19" s="54"/>
      <c r="E19" s="54"/>
    </row>
    <row r="20" spans="2:5">
      <c r="B20" s="54"/>
      <c r="C20" s="54"/>
      <c r="D20" s="54"/>
      <c r="E20" s="54"/>
    </row>
    <row r="21" spans="2:5">
      <c r="B21" s="54"/>
      <c r="C21" s="54"/>
      <c r="D21" s="54"/>
      <c r="E21" s="54"/>
    </row>
    <row r="22" spans="2:5">
      <c r="B22" s="54"/>
      <c r="C22" s="54"/>
      <c r="D22" s="54"/>
      <c r="E22" s="54"/>
    </row>
    <row r="23" spans="2:5">
      <c r="B23" s="54"/>
      <c r="C23" s="54"/>
      <c r="D23" s="54"/>
      <c r="E23" s="54"/>
    </row>
    <row r="24" spans="2:5">
      <c r="B24" s="54"/>
      <c r="C24" s="54"/>
      <c r="D24" s="54"/>
      <c r="E24" s="54"/>
    </row>
    <row r="25" spans="2:5">
      <c r="B25" s="54"/>
      <c r="C25" s="54"/>
      <c r="D25" s="54"/>
      <c r="E25" s="54"/>
    </row>
    <row r="26" spans="2:5">
      <c r="B26" s="54"/>
      <c r="C26" s="54"/>
      <c r="D26" s="54"/>
      <c r="E26" s="54"/>
    </row>
    <row r="27" spans="2:5">
      <c r="B27" s="54"/>
      <c r="C27" s="54"/>
      <c r="D27" s="54"/>
      <c r="E27" s="54"/>
    </row>
    <row r="28" spans="2:5">
      <c r="B28" s="54"/>
      <c r="C28" s="54"/>
      <c r="D28" s="54"/>
      <c r="E28" s="54"/>
    </row>
    <row r="29" spans="2:5">
      <c r="B29" s="54"/>
      <c r="C29" s="54"/>
      <c r="D29" s="54"/>
      <c r="E29" s="54"/>
    </row>
  </sheetData>
  <mergeCells count="4">
    <mergeCell ref="A2:A3"/>
    <mergeCell ref="B2:B3"/>
    <mergeCell ref="C2:D2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стр.10_12</vt:lpstr>
      <vt:lpstr>ОПУ</vt:lpstr>
      <vt:lpstr>2010з</vt:lpstr>
      <vt:lpstr>2010</vt:lpstr>
      <vt:lpstr>2011з</vt:lpstr>
      <vt:lpstr>2011</vt:lpstr>
      <vt:lpstr>стр.10_12!Область_печати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2012-02-27T04:04:32Z</dcterms:modified>
</cp:coreProperties>
</file>